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370" windowHeight="5850" tabRatio="877" firstSheet="1" activeTab="6"/>
  </bookViews>
  <sheets>
    <sheet name="plan2" sheetId="1" state="hidden" r:id="rId1"/>
    <sheet name="Início" sheetId="2" r:id="rId2"/>
    <sheet name="Orientações Gerais" sheetId="3" r:id="rId3"/>
    <sheet name="Memória de Cálculo Orientações" sheetId="4" r:id="rId4"/>
    <sheet name="Dúvidas Frequentes" sheetId="5" r:id="rId5"/>
    <sheet name="Quadro Resumo" sheetId="6" r:id="rId6"/>
    <sheet name="Planilha de custos (2)" sheetId="7" r:id="rId7"/>
    <sheet name="Planilha de custos" sheetId="8" state="hidden" r:id="rId8"/>
  </sheets>
  <definedNames>
    <definedName name="_xlnm.Print_Area" localSheetId="7">'Planilha de custos'!$A$1:$G$135</definedName>
    <definedName name="_xlnm.Print_Area" localSheetId="6">'Planilha de custos (2)'!$A$1:$G$135</definedName>
  </definedNames>
  <calcPr fullCalcOnLoad="1"/>
</workbook>
</file>

<file path=xl/comments7.xml><?xml version="1.0" encoding="utf-8"?>
<comments xmlns="http://schemas.openxmlformats.org/spreadsheetml/2006/main">
  <authors>
    <author>ADRIANO PIRES</author>
    <author>DENISE PEITER TONDOLO</author>
  </authors>
  <commentList>
    <comment ref="C8" authorId="0">
      <text>
        <r>
          <rPr>
            <sz val="9"/>
            <rFont val="Segoe UI"/>
            <family val="2"/>
          </rPr>
          <t>Escolher tipo de processo de aquisição</t>
        </r>
      </text>
    </comment>
    <comment ref="C9" authorId="0">
      <text>
        <r>
          <rPr>
            <sz val="9"/>
            <rFont val="Segoe UI"/>
            <family val="2"/>
          </rPr>
          <t>Escolher tipo de processo de aquisição</t>
        </r>
      </text>
    </comment>
    <comment ref="C10" authorId="0">
      <text>
        <r>
          <rPr>
            <sz val="9"/>
            <rFont val="Segoe UI"/>
            <family val="2"/>
          </rPr>
          <t>Escolher tipo de processo de aquisição</t>
        </r>
      </text>
    </comment>
    <comment ref="C11" authorId="0">
      <text>
        <r>
          <rPr>
            <sz val="9"/>
            <rFont val="Segoe UI"/>
            <family val="2"/>
          </rPr>
          <t>Informar número do processo de licitação</t>
        </r>
      </text>
    </comment>
    <comment ref="G14" authorId="0">
      <text>
        <r>
          <rPr>
            <sz val="9"/>
            <rFont val="Segoe UI"/>
            <family val="2"/>
          </rPr>
          <t>Informar a data da proposta comercial</t>
        </r>
      </text>
    </comment>
    <comment ref="G15" authorId="0">
      <text>
        <r>
          <rPr>
            <sz val="9"/>
            <rFont val="Segoe UI"/>
            <family val="2"/>
          </rPr>
          <t>Informar município/UF da prestação dos serviços</t>
        </r>
      </text>
    </comment>
    <comment ref="G16" authorId="0">
      <text>
        <r>
          <rPr>
            <sz val="9"/>
            <rFont val="Segoe UI"/>
            <family val="2"/>
          </rPr>
          <t>Selecionar ano da convenção ou acordo coletivo de trabalho</t>
        </r>
      </text>
    </comment>
    <comment ref="G17" authorId="1">
      <text>
        <r>
          <rPr>
            <sz val="9"/>
            <rFont val="Segoe UI"/>
            <family val="2"/>
          </rPr>
          <t>Informar o nº de meses que o contrato será executado, conforme previsto no edital.</t>
        </r>
      </text>
    </comment>
    <comment ref="G22" authorId="1">
      <text>
        <r>
          <rPr>
            <sz val="9"/>
            <rFont val="Segoe UI"/>
            <family val="2"/>
          </rPr>
          <t>Informar o nº de funcionários a executar a carga horária calculada nesta planilha.</t>
        </r>
      </text>
    </comment>
    <comment ref="G25" authorId="0">
      <text>
        <r>
          <rPr>
            <sz val="9"/>
            <rFont val="Segoe UI"/>
            <family val="2"/>
          </rPr>
          <t xml:space="preserve">Informar salário normativo da categoria, conforme CCT ou ACT vigente
</t>
        </r>
      </text>
    </comment>
    <comment ref="G26" authorId="0">
      <text>
        <r>
          <rPr>
            <sz val="9"/>
            <rFont val="Segoe UI"/>
            <family val="2"/>
          </rPr>
          <t>Selecionar a acategoria profissional</t>
        </r>
      </text>
    </comment>
    <comment ref="G27" authorId="0">
      <text>
        <r>
          <rPr>
            <sz val="9"/>
            <rFont val="Segoe UI"/>
            <family val="2"/>
          </rPr>
          <t xml:space="preserve">Informar a data-base da CCT ou ACT
</t>
        </r>
      </text>
    </comment>
    <comment ref="F30" authorId="0">
      <text>
        <r>
          <rPr>
            <sz val="9"/>
            <rFont val="Tahoma"/>
            <family val="2"/>
          </rPr>
          <t xml:space="preserve">Informar a quantidade de horas/mês
</t>
        </r>
      </text>
    </comment>
    <comment ref="F32" authorId="0">
      <text>
        <r>
          <rPr>
            <sz val="9"/>
            <rFont val="Tahoma"/>
            <family val="2"/>
          </rPr>
          <t>Informar a quantidade de horas relógio/mês realizadas em horário noturno.</t>
        </r>
      </text>
    </comment>
    <comment ref="F33" authorId="0">
      <text>
        <r>
          <rPr>
            <sz val="9"/>
            <rFont val="Tahoma"/>
            <family val="2"/>
          </rPr>
          <t>Informar a diferença entre o quantitativo de horas normais (60min) e horas noturnas (52,5min) ao mês</t>
        </r>
      </text>
    </comment>
    <comment ref="F34" authorId="0">
      <text>
        <r>
          <rPr>
            <sz val="9"/>
            <rFont val="Tahoma"/>
            <family val="2"/>
          </rPr>
          <t xml:space="preserve">Informar a quantidade de horas extraordinárias/mês
</t>
        </r>
      </text>
    </comment>
    <comment ref="F35" authorId="0">
      <text>
        <r>
          <rPr>
            <b/>
            <sz val="9"/>
            <rFont val="Segoe UI"/>
            <family val="2"/>
          </rPr>
          <t>Informar a quantidade de horas extraordinárias/mês</t>
        </r>
        <r>
          <rPr>
            <sz val="9"/>
            <rFont val="Segoe UI"/>
            <family val="2"/>
          </rPr>
          <t xml:space="preserve">
</t>
        </r>
      </text>
    </comment>
    <comment ref="F36" authorId="1">
      <text>
        <r>
          <rPr>
            <sz val="9"/>
            <rFont val="Segoe UI"/>
            <family val="2"/>
          </rPr>
          <t>Informar a quantidade de dias de repouso remunerado.</t>
        </r>
      </text>
    </comment>
    <comment ref="G37" authorId="1">
      <text>
        <r>
          <rPr>
            <sz val="9"/>
            <rFont val="Segoe UI"/>
            <family val="2"/>
          </rPr>
          <t>Caso haja a necessidade de inserção de outro tipo de remuneração, deverá ser informada a memória de cálculo.</t>
        </r>
      </text>
    </comment>
    <comment ref="G44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G45" authorId="1">
      <text>
        <r>
          <rPr>
            <sz val="9"/>
            <rFont val="Segoe UI"/>
            <family val="2"/>
          </rPr>
          <t>Informar valores</t>
        </r>
      </text>
    </comment>
    <comment ref="G46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G49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G56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F63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4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5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6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7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8" authorId="0">
      <text>
        <r>
          <rPr>
            <b/>
            <sz val="9"/>
            <rFont val="Segoe UI"/>
            <family val="2"/>
          </rPr>
          <t xml:space="preserve">Informar percentual
</t>
        </r>
        <r>
          <rPr>
            <sz val="9"/>
            <rFont val="Segoe UI"/>
            <family val="2"/>
          </rPr>
          <t xml:space="preserve">
</t>
        </r>
      </text>
    </comment>
    <comment ref="F69" authorId="0">
      <text>
        <r>
          <rPr>
            <b/>
            <sz val="9"/>
            <rFont val="Segoe UI"/>
            <family val="2"/>
          </rPr>
          <t>Informar percentual</t>
        </r>
        <r>
          <rPr>
            <sz val="9"/>
            <rFont val="Segoe UI"/>
            <family val="2"/>
          </rPr>
          <t xml:space="preserve">
</t>
        </r>
      </text>
    </comment>
    <comment ref="F77" authorId="0">
      <text>
        <r>
          <rPr>
            <b/>
            <sz val="9"/>
            <rFont val="Segoe UI"/>
            <family val="2"/>
          </rPr>
          <t>Informar percentual de acordo com a incidência</t>
        </r>
        <r>
          <rPr>
            <sz val="9"/>
            <rFont val="Segoe UI"/>
            <family val="2"/>
          </rPr>
          <t xml:space="preserve">
</t>
        </r>
      </text>
    </comment>
    <comment ref="F81" authorId="1">
      <text>
        <r>
          <rPr>
            <sz val="9"/>
            <rFont val="Segoe UI"/>
            <family val="2"/>
          </rPr>
          <t>Informar índice de probabilidade de ocorrência de aviso prévio indenizado.</t>
        </r>
      </text>
    </comment>
    <comment ref="F85" authorId="0">
      <text>
        <r>
          <rPr>
            <sz val="9"/>
            <rFont val="Tahoma"/>
            <family val="2"/>
          </rPr>
          <t>Informar o percentual de ocorrência de dispensa sem justa causa e com aviso prévio trabalhado</t>
        </r>
      </text>
    </comment>
    <comment ref="F92" authorId="0">
      <text>
        <r>
          <rPr>
            <sz val="9"/>
            <rFont val="Tahoma"/>
            <family val="2"/>
          </rPr>
          <t>Informar a média de ocorrências de falta por doença por ano (em dias)</t>
        </r>
      </text>
    </comment>
    <comment ref="F93" authorId="0">
      <text>
        <r>
          <rPr>
            <sz val="9"/>
            <rFont val="Segoe UI"/>
            <family val="2"/>
          </rPr>
          <t>Informar percentual de acordo com a probabilidade de incidência no ano</t>
        </r>
      </text>
    </comment>
    <comment ref="F94" authorId="0">
      <text>
        <r>
          <rPr>
            <sz val="9"/>
            <rFont val="Tahoma"/>
            <family val="2"/>
          </rPr>
          <t xml:space="preserve">Informar a média de ausências por ano (em dias)
</t>
        </r>
      </text>
    </comment>
    <comment ref="F95" authorId="0">
      <text>
        <r>
          <rPr>
            <sz val="9"/>
            <rFont val="Tahoma"/>
            <family val="2"/>
          </rPr>
          <t>Informar a média de dias pagos pela empresa por ausência</t>
        </r>
      </text>
    </comment>
    <comment ref="F96" authorId="0">
      <text>
        <r>
          <rPr>
            <sz val="9"/>
            <rFont val="Tahoma"/>
            <family val="2"/>
          </rPr>
          <t xml:space="preserve">Informar o índice de probabilidade de incidência de acidentes </t>
        </r>
      </text>
    </comment>
    <comment ref="F105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06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09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10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11" authorId="1">
      <text>
        <r>
          <rPr>
            <b/>
            <sz val="9"/>
            <rFont val="Segoe UI"/>
            <family val="2"/>
          </rPr>
          <t>Percentual a ser informado pela proponente.</t>
        </r>
      </text>
    </comment>
    <comment ref="F113" authorId="0">
      <text>
        <r>
          <rPr>
            <b/>
            <sz val="9"/>
            <rFont val="Segoe UI"/>
            <family val="2"/>
          </rPr>
          <t xml:space="preserve">Informar percentual </t>
        </r>
      </text>
    </comment>
    <comment ref="G116" authorId="1">
      <text>
        <r>
          <rPr>
            <b/>
            <sz val="9"/>
            <rFont val="Segoe UI"/>
            <family val="2"/>
          </rPr>
          <t>= ((Subtotal Item 4 + Item 5 + Item 6 + Item 7) + Iitem 8.1 + Item 8.2) / ( 1 - Total de impostos)</t>
        </r>
      </text>
    </comment>
    <comment ref="A124" authorId="0">
      <text>
        <r>
          <rPr>
            <b/>
            <sz val="9"/>
            <rFont val="Segoe UI"/>
            <family val="2"/>
          </rPr>
          <t>Informar a quantidade de dias trabalhados por mês</t>
        </r>
        <r>
          <rPr>
            <sz val="9"/>
            <rFont val="Segoe UI"/>
            <family val="2"/>
          </rPr>
          <t xml:space="preserve">
</t>
        </r>
      </text>
    </comment>
    <comment ref="B124" authorId="0">
      <text>
        <r>
          <rPr>
            <b/>
            <sz val="9"/>
            <rFont val="Segoe UI"/>
            <family val="2"/>
          </rPr>
          <t>Informar o valor unitário do vale transporte</t>
        </r>
        <r>
          <rPr>
            <sz val="9"/>
            <rFont val="Segoe UI"/>
            <family val="2"/>
          </rPr>
          <t xml:space="preserve">
</t>
        </r>
      </text>
    </comment>
    <comment ref="A126" authorId="0">
      <text>
        <r>
          <rPr>
            <b/>
            <sz val="9"/>
            <rFont val="Segoe UI"/>
            <family val="2"/>
          </rPr>
          <t xml:space="preserve">Informar a quantidade de vales que serão fornecidos por dia </t>
        </r>
        <r>
          <rPr>
            <sz val="9"/>
            <rFont val="Segoe UI"/>
            <family val="2"/>
          </rPr>
          <t xml:space="preserve">
</t>
        </r>
      </text>
    </comment>
    <comment ref="B130" authorId="0">
      <text>
        <r>
          <rPr>
            <b/>
            <sz val="9"/>
            <rFont val="Segoe UI"/>
            <family val="2"/>
          </rPr>
          <t>Informar o valor do vale</t>
        </r>
        <r>
          <rPr>
            <sz val="9"/>
            <rFont val="Segoe UI"/>
            <family val="2"/>
          </rPr>
          <t xml:space="preserve">
</t>
        </r>
      </text>
    </comment>
    <comment ref="C130" authorId="0">
      <text>
        <r>
          <rPr>
            <b/>
            <sz val="9"/>
            <rFont val="Segoe UI"/>
            <family val="2"/>
          </rPr>
          <t>Informar a quantidade de dias trabalhados com 4 horas ao dia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ADRIANO PIRES</author>
    <author>DENISE PEITER TONDOLO</author>
  </authors>
  <commentList>
    <comment ref="F85" authorId="0">
      <text>
        <r>
          <rPr>
            <sz val="9"/>
            <rFont val="Tahoma"/>
            <family val="2"/>
          </rPr>
          <t>Informar o percentual de ocorrência de dispensa sem justa causa e com aviso prévio trabalhado</t>
        </r>
      </text>
    </comment>
    <comment ref="F92" authorId="0">
      <text>
        <r>
          <rPr>
            <sz val="9"/>
            <rFont val="Tahoma"/>
            <family val="2"/>
          </rPr>
          <t>Informar a média de ocorrências de falta por doença por ano (em dias)</t>
        </r>
      </text>
    </comment>
    <comment ref="F94" authorId="0">
      <text>
        <r>
          <rPr>
            <sz val="9"/>
            <rFont val="Tahoma"/>
            <family val="2"/>
          </rPr>
          <t xml:space="preserve">Informar a média de ausências por ano (em dias)
</t>
        </r>
      </text>
    </comment>
    <comment ref="F95" authorId="0">
      <text>
        <r>
          <rPr>
            <sz val="9"/>
            <rFont val="Tahoma"/>
            <family val="2"/>
          </rPr>
          <t>Informar a média de dias pagos pela empresa por ausência</t>
        </r>
      </text>
    </comment>
    <comment ref="F96" authorId="0">
      <text>
        <r>
          <rPr>
            <sz val="9"/>
            <rFont val="Tahoma"/>
            <family val="2"/>
          </rPr>
          <t xml:space="preserve">Informar o índice de probabilidade de incidência de acidentes </t>
        </r>
      </text>
    </comment>
    <comment ref="C8" authorId="0">
      <text>
        <r>
          <rPr>
            <sz val="9"/>
            <rFont val="Segoe UI"/>
            <family val="2"/>
          </rPr>
          <t>Escolher tipo de processo de aquisição</t>
        </r>
      </text>
    </comment>
    <comment ref="C11" authorId="0">
      <text>
        <r>
          <rPr>
            <sz val="9"/>
            <rFont val="Segoe UI"/>
            <family val="2"/>
          </rPr>
          <t>Informar número do processo de licitação</t>
        </r>
      </text>
    </comment>
    <comment ref="G14" authorId="0">
      <text>
        <r>
          <rPr>
            <sz val="9"/>
            <rFont val="Segoe UI"/>
            <family val="2"/>
          </rPr>
          <t>Informar a data da proposta comercial</t>
        </r>
      </text>
    </comment>
    <comment ref="G15" authorId="0">
      <text>
        <r>
          <rPr>
            <sz val="9"/>
            <rFont val="Segoe UI"/>
            <family val="2"/>
          </rPr>
          <t>Informar município/UF da prestação dos serviços</t>
        </r>
      </text>
    </comment>
    <comment ref="G16" authorId="0">
      <text>
        <r>
          <rPr>
            <sz val="9"/>
            <rFont val="Segoe UI"/>
            <family val="2"/>
          </rPr>
          <t>Selecionar ano da convenção ou acordo coletivo de trabalho</t>
        </r>
      </text>
    </comment>
    <comment ref="G25" authorId="0">
      <text>
        <r>
          <rPr>
            <sz val="9"/>
            <rFont val="Segoe UI"/>
            <family val="2"/>
          </rPr>
          <t xml:space="preserve">Informar salário normativo da categoria, conforme CCT ou ACT vigente
</t>
        </r>
      </text>
    </comment>
    <comment ref="G26" authorId="0">
      <text>
        <r>
          <rPr>
            <sz val="9"/>
            <rFont val="Segoe UI"/>
            <family val="2"/>
          </rPr>
          <t>Selecionar a acategoria profissional</t>
        </r>
      </text>
    </comment>
    <comment ref="G27" authorId="0">
      <text>
        <r>
          <rPr>
            <sz val="9"/>
            <rFont val="Segoe UI"/>
            <family val="2"/>
          </rPr>
          <t xml:space="preserve">Informar a data-base da CCT ou ACT
</t>
        </r>
      </text>
    </comment>
    <comment ref="G44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G46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G49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G56" authorId="0">
      <text>
        <r>
          <rPr>
            <b/>
            <sz val="9"/>
            <rFont val="Segoe UI"/>
            <family val="2"/>
          </rPr>
          <t>Informar valores</t>
        </r>
        <r>
          <rPr>
            <sz val="9"/>
            <rFont val="Segoe UI"/>
            <family val="2"/>
          </rPr>
          <t xml:space="preserve">
</t>
        </r>
      </text>
    </comment>
    <comment ref="F63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4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5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6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7" authorId="0">
      <text>
        <r>
          <rPr>
            <sz val="9"/>
            <rFont val="Segoe UI"/>
            <family val="2"/>
          </rPr>
          <t>Informar percentual de acordo com o enquadramento da empresa (Indústria ou Comércio)</t>
        </r>
      </text>
    </comment>
    <comment ref="F69" authorId="0">
      <text>
        <r>
          <rPr>
            <b/>
            <sz val="9"/>
            <rFont val="Segoe UI"/>
            <family val="2"/>
          </rPr>
          <t>Informar percentual</t>
        </r>
        <r>
          <rPr>
            <sz val="9"/>
            <rFont val="Segoe UI"/>
            <family val="2"/>
          </rPr>
          <t xml:space="preserve">
</t>
        </r>
      </text>
    </comment>
    <comment ref="F77" authorId="0">
      <text>
        <r>
          <rPr>
            <b/>
            <sz val="9"/>
            <rFont val="Segoe UI"/>
            <family val="2"/>
          </rPr>
          <t>Informar percentual de acordo com a incidência</t>
        </r>
        <r>
          <rPr>
            <sz val="9"/>
            <rFont val="Segoe UI"/>
            <family val="2"/>
          </rPr>
          <t xml:space="preserve">
</t>
        </r>
      </text>
    </comment>
    <comment ref="F93" authorId="0">
      <text>
        <r>
          <rPr>
            <sz val="9"/>
            <rFont val="Segoe UI"/>
            <family val="2"/>
          </rPr>
          <t>Informar percentual de acordo com a probabilidade de incidência no ano</t>
        </r>
      </text>
    </comment>
    <comment ref="F105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06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09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10" authorId="0">
      <text>
        <r>
          <rPr>
            <b/>
            <sz val="9"/>
            <rFont val="Segoe UI"/>
            <family val="2"/>
          </rPr>
          <t xml:space="preserve">Informar percentual </t>
        </r>
        <r>
          <rPr>
            <sz val="9"/>
            <rFont val="Segoe UI"/>
            <family val="2"/>
          </rPr>
          <t xml:space="preserve">
</t>
        </r>
      </text>
    </comment>
    <comment ref="F113" authorId="0">
      <text>
        <r>
          <rPr>
            <b/>
            <sz val="9"/>
            <rFont val="Segoe UI"/>
            <family val="2"/>
          </rPr>
          <t xml:space="preserve">Informar percentual </t>
        </r>
      </text>
    </comment>
    <comment ref="A124" authorId="0">
      <text>
        <r>
          <rPr>
            <b/>
            <sz val="9"/>
            <rFont val="Segoe UI"/>
            <family val="2"/>
          </rPr>
          <t>Informar a quantidade de dias trabalhados por mês</t>
        </r>
        <r>
          <rPr>
            <sz val="9"/>
            <rFont val="Segoe UI"/>
            <family val="2"/>
          </rPr>
          <t xml:space="preserve">
</t>
        </r>
      </text>
    </comment>
    <comment ref="B124" authorId="0">
      <text>
        <r>
          <rPr>
            <b/>
            <sz val="9"/>
            <rFont val="Segoe UI"/>
            <family val="2"/>
          </rPr>
          <t>Informar o valor unitário do vale transporte</t>
        </r>
        <r>
          <rPr>
            <sz val="9"/>
            <rFont val="Segoe UI"/>
            <family val="2"/>
          </rPr>
          <t xml:space="preserve">
</t>
        </r>
      </text>
    </comment>
    <comment ref="A126" authorId="0">
      <text>
        <r>
          <rPr>
            <b/>
            <sz val="9"/>
            <rFont val="Segoe UI"/>
            <family val="2"/>
          </rPr>
          <t xml:space="preserve">Informar a quantidade de vales que serão fornecidos por dia </t>
        </r>
        <r>
          <rPr>
            <sz val="9"/>
            <rFont val="Segoe UI"/>
            <family val="2"/>
          </rPr>
          <t xml:space="preserve">
</t>
        </r>
      </text>
    </comment>
    <comment ref="B130" authorId="0">
      <text>
        <r>
          <rPr>
            <b/>
            <sz val="9"/>
            <rFont val="Segoe UI"/>
            <family val="2"/>
          </rPr>
          <t>Informar o valor do vale</t>
        </r>
        <r>
          <rPr>
            <sz val="9"/>
            <rFont val="Segoe UI"/>
            <family val="2"/>
          </rPr>
          <t xml:space="preserve">
</t>
        </r>
      </text>
    </comment>
    <comment ref="C130" authorId="0">
      <text>
        <r>
          <rPr>
            <b/>
            <sz val="9"/>
            <rFont val="Segoe UI"/>
            <family val="2"/>
          </rPr>
          <t>Informar a quantidade de dias trabalhados com 4 horas ao dia</t>
        </r>
        <r>
          <rPr>
            <sz val="9"/>
            <rFont val="Segoe UI"/>
            <family val="2"/>
          </rPr>
          <t xml:space="preserve">
</t>
        </r>
      </text>
    </comment>
    <comment ref="F68" authorId="0">
      <text>
        <r>
          <rPr>
            <b/>
            <sz val="9"/>
            <rFont val="Segoe UI"/>
            <family val="2"/>
          </rPr>
          <t xml:space="preserve">Informar percentual
</t>
        </r>
        <r>
          <rPr>
            <sz val="9"/>
            <rFont val="Segoe UI"/>
            <family val="2"/>
          </rPr>
          <t xml:space="preserve">
</t>
        </r>
      </text>
    </comment>
    <comment ref="G45" authorId="1">
      <text>
        <r>
          <rPr>
            <sz val="9"/>
            <rFont val="Segoe UI"/>
            <family val="2"/>
          </rPr>
          <t>Informar valores</t>
        </r>
      </text>
    </comment>
    <comment ref="F81" authorId="1">
      <text>
        <r>
          <rPr>
            <sz val="9"/>
            <rFont val="Segoe UI"/>
            <family val="2"/>
          </rPr>
          <t>Informar índice de probabilidade de ocorrência de aviso prévio indenizado.</t>
        </r>
      </text>
    </comment>
    <comment ref="F111" authorId="1">
      <text>
        <r>
          <rPr>
            <b/>
            <sz val="9"/>
            <rFont val="Segoe UI"/>
            <family val="2"/>
          </rPr>
          <t>Percentual a ser informado pela proponente.</t>
        </r>
      </text>
    </comment>
    <comment ref="G116" authorId="1">
      <text>
        <r>
          <rPr>
            <b/>
            <sz val="9"/>
            <rFont val="Segoe UI"/>
            <family val="2"/>
          </rPr>
          <t>= ((Subtotal Item 4 + Item 5 + Item 6 + Item 7) + Iitem 8.1 + Item 8.2) / ( 1 - Total de impostos)</t>
        </r>
      </text>
    </comment>
    <comment ref="G17" authorId="1">
      <text>
        <r>
          <rPr>
            <sz val="9"/>
            <rFont val="Segoe UI"/>
            <family val="2"/>
          </rPr>
          <t>Informar o nº de meses que o contrato será executado, conforme previsto no edital.</t>
        </r>
      </text>
    </comment>
    <comment ref="G22" authorId="1">
      <text>
        <r>
          <rPr>
            <sz val="9"/>
            <rFont val="Segoe UI"/>
            <family val="2"/>
          </rPr>
          <t>Informar o nº de funcionários a executar a carga horária calculada nesta planilha.</t>
        </r>
      </text>
    </comment>
    <comment ref="F30" authorId="0">
      <text>
        <r>
          <rPr>
            <sz val="9"/>
            <rFont val="Tahoma"/>
            <family val="2"/>
          </rPr>
          <t xml:space="preserve">Informar a quantidade de horas/mês
</t>
        </r>
      </text>
    </comment>
    <comment ref="F32" authorId="0">
      <text>
        <r>
          <rPr>
            <sz val="9"/>
            <rFont val="Tahoma"/>
            <family val="2"/>
          </rPr>
          <t>Informar a quantidade de horas relógio/mês realizadas em horário noturno.</t>
        </r>
      </text>
    </comment>
    <comment ref="F33" authorId="0">
      <text>
        <r>
          <rPr>
            <sz val="9"/>
            <rFont val="Tahoma"/>
            <family val="2"/>
          </rPr>
          <t>Informar a diferença entre o quantitativo de horas normais (60min) e horas noturnas (52,5min) ao mês</t>
        </r>
      </text>
    </comment>
    <comment ref="F34" authorId="0">
      <text>
        <r>
          <rPr>
            <sz val="9"/>
            <rFont val="Tahoma"/>
            <family val="2"/>
          </rPr>
          <t xml:space="preserve">Informar a quantidade de horas extraordinárias/mês
</t>
        </r>
      </text>
    </comment>
    <comment ref="F35" authorId="0">
      <text>
        <r>
          <rPr>
            <b/>
            <sz val="9"/>
            <rFont val="Segoe UI"/>
            <family val="2"/>
          </rPr>
          <t>Informar a quantidade de horas extraordinárias/mês</t>
        </r>
        <r>
          <rPr>
            <sz val="9"/>
            <rFont val="Segoe UI"/>
            <family val="2"/>
          </rPr>
          <t xml:space="preserve">
</t>
        </r>
      </text>
    </comment>
    <comment ref="F36" authorId="1">
      <text>
        <r>
          <rPr>
            <sz val="9"/>
            <rFont val="Segoe UI"/>
            <family val="2"/>
          </rPr>
          <t>Informar a quantidade de dias de repouso remunerado.</t>
        </r>
      </text>
    </comment>
    <comment ref="G37" authorId="1">
      <text>
        <r>
          <rPr>
            <sz val="9"/>
            <rFont val="Segoe UI"/>
            <family val="2"/>
          </rPr>
          <t>Caso haja a necessidade de inserção de outro tipo de remuneração, deverá ser informada a memória de cálculo.</t>
        </r>
      </text>
    </comment>
    <comment ref="C9" authorId="0">
      <text>
        <r>
          <rPr>
            <sz val="9"/>
            <rFont val="Segoe UI"/>
            <family val="2"/>
          </rPr>
          <t>Escolher tipo de processo de aquisição</t>
        </r>
      </text>
    </comment>
    <comment ref="C10" authorId="0">
      <text>
        <r>
          <rPr>
            <sz val="9"/>
            <rFont val="Segoe UI"/>
            <family val="2"/>
          </rPr>
          <t>Escolher tipo de processo de aquisição</t>
        </r>
      </text>
    </comment>
  </commentList>
</comments>
</file>

<file path=xl/sharedStrings.xml><?xml version="1.0" encoding="utf-8"?>
<sst xmlns="http://schemas.openxmlformats.org/spreadsheetml/2006/main" count="641" uniqueCount="329">
  <si>
    <t>Processo</t>
  </si>
  <si>
    <t>Pregão Eletrônico</t>
  </si>
  <si>
    <t>Licitação nº</t>
  </si>
  <si>
    <t>Data da apresentação da proposta</t>
  </si>
  <si>
    <t>Município/UF</t>
  </si>
  <si>
    <t>Ano acordo, convenção ou sentença normativa em dissídio coletivo</t>
  </si>
  <si>
    <t>Nº de meses da execução contratual</t>
  </si>
  <si>
    <t>Tipo de serviço</t>
  </si>
  <si>
    <t>Unidade de medida</t>
  </si>
  <si>
    <t>Quantidade total a contratar (em função da unidade de medida)</t>
  </si>
  <si>
    <t>Salário normativo da categoria profissional</t>
  </si>
  <si>
    <t>Categoria profissional (vinculada a execução contratual)</t>
  </si>
  <si>
    <t>Data-base da categoria</t>
  </si>
  <si>
    <t>Salário-base</t>
  </si>
  <si>
    <t>Adicional noturno</t>
  </si>
  <si>
    <t>Hora noturna adicional</t>
  </si>
  <si>
    <t>Outros (especificar)</t>
  </si>
  <si>
    <t>Transporte</t>
  </si>
  <si>
    <t>Auxílio-alimentação</t>
  </si>
  <si>
    <t>Assistências médica e familiar</t>
  </si>
  <si>
    <t>Auxílio-creche</t>
  </si>
  <si>
    <t>Seguro de vida, invalidez e funeral</t>
  </si>
  <si>
    <t>Materiais</t>
  </si>
  <si>
    <t>Equipamentos</t>
  </si>
  <si>
    <t>Total da remuneração</t>
  </si>
  <si>
    <t>Total dos benefícios mensais e diários</t>
  </si>
  <si>
    <t>SESI ou SESC</t>
  </si>
  <si>
    <t>SENAI ou SENAC</t>
  </si>
  <si>
    <t>INCRA</t>
  </si>
  <si>
    <t>Salário Educação</t>
  </si>
  <si>
    <t>FGTS</t>
  </si>
  <si>
    <t>Seguro acidente de trabalho</t>
  </si>
  <si>
    <t>SEBRAE</t>
  </si>
  <si>
    <t>13º (décimo terceiro) salário</t>
  </si>
  <si>
    <t>Incidência dos encargos do Submódulo 4.1 sobre afastamento maternidade</t>
  </si>
  <si>
    <t>Aviso-prévio indenizado</t>
  </si>
  <si>
    <t>Incidência do FGTS sobre aviso-prévio indenizado.</t>
  </si>
  <si>
    <t>Aviso-prévio trabalhado</t>
  </si>
  <si>
    <t>Ausência por doença</t>
  </si>
  <si>
    <t>Licença-paternidade</t>
  </si>
  <si>
    <t>Ausências legais</t>
  </si>
  <si>
    <t>Ausência por acidente de trabalho</t>
  </si>
  <si>
    <t>Total dos custos indiretos, tributos e lucro</t>
  </si>
  <si>
    <t>Custos indiretos</t>
  </si>
  <si>
    <t>Lucro</t>
  </si>
  <si>
    <t>Tributos</t>
  </si>
  <si>
    <t>Tributos Federais</t>
  </si>
  <si>
    <t>PIS</t>
  </si>
  <si>
    <t>COFINS</t>
  </si>
  <si>
    <t>Tributos Estaduais</t>
  </si>
  <si>
    <t>Tributos Municipais</t>
  </si>
  <si>
    <t>ISS</t>
  </si>
  <si>
    <t>INSS Patronal</t>
  </si>
  <si>
    <t>Servente</t>
  </si>
  <si>
    <t>Adicional de hora extra (50%)</t>
  </si>
  <si>
    <t>Adicional de hora extra (100%)</t>
  </si>
  <si>
    <t>DSR</t>
  </si>
  <si>
    <t>Valor Unit. Passe</t>
  </si>
  <si>
    <t>Desconto (até 6%)</t>
  </si>
  <si>
    <t>Total</t>
  </si>
  <si>
    <t>Qtde de Vales Por dia</t>
  </si>
  <si>
    <t>Qtde Dias Trabalhados</t>
  </si>
  <si>
    <t>Desconto</t>
  </si>
  <si>
    <t>Valor Vale</t>
  </si>
  <si>
    <t>Qtde de Horas Dia</t>
  </si>
  <si>
    <t>Tabela de Dados</t>
  </si>
  <si>
    <t>Processo de Aquisição</t>
  </si>
  <si>
    <t>Concorrência</t>
  </si>
  <si>
    <t>Pregão Presencial</t>
  </si>
  <si>
    <t>Convite</t>
  </si>
  <si>
    <t>Inexigibilidade</t>
  </si>
  <si>
    <t>Tipos de Serviços</t>
  </si>
  <si>
    <t>Aux. Serviços Gerais</t>
  </si>
  <si>
    <t>Jardineiro</t>
  </si>
  <si>
    <t>Limpeza e Conservação</t>
  </si>
  <si>
    <t>Jardinagem</t>
  </si>
  <si>
    <t>Categoria Profissional</t>
  </si>
  <si>
    <t>Dispensa de Licitção</t>
  </si>
  <si>
    <t>Ano CCT</t>
  </si>
  <si>
    <t>2016/2017</t>
  </si>
  <si>
    <t>2017/2018</t>
  </si>
  <si>
    <t>2018/2019</t>
  </si>
  <si>
    <t>Valor total por posto (R$)</t>
  </si>
  <si>
    <t>Cálculos Complementares</t>
  </si>
  <si>
    <t xml:space="preserve">Valor Total </t>
  </si>
  <si>
    <t>Valor Total</t>
  </si>
  <si>
    <t>Uniformes/EPIs</t>
  </si>
  <si>
    <t>ORIENTAÇÕES GERAIS</t>
  </si>
  <si>
    <t>1 - Vale Transporte (Mensal)</t>
  </si>
  <si>
    <t>2 - Vale Alimentação/Refeição (Mensal)</t>
  </si>
  <si>
    <t>Valor Total Mensal(R$)</t>
  </si>
  <si>
    <t>Total dos Insumos Diversos</t>
  </si>
  <si>
    <t>Total dos Encargos Sociais e Trabalhistas</t>
  </si>
  <si>
    <t>( - ) Desconto do funcionário</t>
  </si>
  <si>
    <t>Dados Processo Licitatório</t>
  </si>
  <si>
    <t>Selecionar o tipo de processo de licitação (lista suspensa disponível na planilha)</t>
  </si>
  <si>
    <t>Informar o número do Processo Licitatório</t>
  </si>
  <si>
    <t>Informar a data base da CCT ou ACT</t>
  </si>
  <si>
    <t>Informar a quantidade de meses do contrato</t>
  </si>
  <si>
    <t>Informar o ano da CCT ou ACT (lista suspensa disponível na planilha)</t>
  </si>
  <si>
    <t>Selecionar categoria profissional  (lista suspensa disponível na planilha)</t>
  </si>
  <si>
    <t>1) Quantas planilhas eu preciso preencher</t>
  </si>
  <si>
    <t>2) A quantidade de horas trabalhadas em um posto é o suficiente para diferenciá-lo de outro?</t>
  </si>
  <si>
    <r>
      <rPr>
        <b/>
        <sz val="11"/>
        <color indexed="10"/>
        <rFont val="Calibri"/>
        <family val="2"/>
      </rPr>
      <t>Solução</t>
    </r>
    <r>
      <rPr>
        <sz val="11"/>
        <color indexed="10"/>
        <rFont val="Calibri"/>
        <family val="2"/>
      </rPr>
      <t>: Sim, pois em função da quantidade de horas trabalhadas, alguns item como vale transporte, alimentação entre outros poderam ter seus valores diferenciados</t>
    </r>
  </si>
  <si>
    <t>3) Posso incluir itens diferentes daqueles informados na planilha apresentada para o processo licitatório?</t>
  </si>
  <si>
    <t>Data-base da categoria (dia/mês/ano)</t>
  </si>
  <si>
    <t>4) Posso informar o adicional de insalubridade e periculosidade?</t>
  </si>
  <si>
    <t>Adicional de insalubridade ou Periculosidade</t>
  </si>
  <si>
    <t>Adicional de insalubridade ou periculosidade</t>
  </si>
  <si>
    <t>INSS Patronal  - 20%</t>
  </si>
  <si>
    <t>FGTS - 8%</t>
  </si>
  <si>
    <t>SESI ou SESC - 1%</t>
  </si>
  <si>
    <t>SENAI ou SENAC - 1%</t>
  </si>
  <si>
    <t>INCRA - 0,2%</t>
  </si>
  <si>
    <t>SEBRAE - 0,6%</t>
  </si>
  <si>
    <t>Salário Educação - 2,5%</t>
  </si>
  <si>
    <t>Contribuição Adicional - RAT Ajustado (RAT x FAP)</t>
  </si>
  <si>
    <t>Adicional de Férias (terço constitucional de férias)</t>
  </si>
  <si>
    <t>Adicional de Férias (terço constitucional)</t>
  </si>
  <si>
    <t>Incidência dos encargos previsto no Submódulo 4.1 sobre o 13º salário e Adicional de Férias</t>
  </si>
  <si>
    <t>Afastamento maternindade (custo das férias do substituto)</t>
  </si>
  <si>
    <t>Afastamento maternindade (Custo das férias do substituto)</t>
  </si>
  <si>
    <t>2019/2020</t>
  </si>
  <si>
    <t>Vigilância</t>
  </si>
  <si>
    <t>Portaria</t>
  </si>
  <si>
    <t>Posto de Serviço</t>
  </si>
  <si>
    <t>Vigilante Armado</t>
  </si>
  <si>
    <t>Vigilante Desarmado</t>
  </si>
  <si>
    <t>Porteiro</t>
  </si>
  <si>
    <t>Zelador</t>
  </si>
  <si>
    <t>Líder de Grupo</t>
  </si>
  <si>
    <t>Supervisor/Encarregado</t>
  </si>
  <si>
    <t>1. Dados referentes à contratação</t>
  </si>
  <si>
    <t>1.1</t>
  </si>
  <si>
    <t>1.2</t>
  </si>
  <si>
    <t>1.3</t>
  </si>
  <si>
    <t>1.4</t>
  </si>
  <si>
    <t>2. Identificação do serviço</t>
  </si>
  <si>
    <t>3. Dados complementares para composição dos custos referentes à mão de obra</t>
  </si>
  <si>
    <t>3.1</t>
  </si>
  <si>
    <t>3.2</t>
  </si>
  <si>
    <t>3.3</t>
  </si>
  <si>
    <t>4. Composição da Remuneração</t>
  </si>
  <si>
    <t>4.1</t>
  </si>
  <si>
    <t>4.2</t>
  </si>
  <si>
    <t>4.3</t>
  </si>
  <si>
    <t>4.4</t>
  </si>
  <si>
    <t>4.5</t>
  </si>
  <si>
    <t>4.6</t>
  </si>
  <si>
    <t>4.7</t>
  </si>
  <si>
    <t>4.8</t>
  </si>
  <si>
    <t>5. Benefícios Mensais e Diários</t>
  </si>
  <si>
    <t>5.1</t>
  </si>
  <si>
    <t>5.2</t>
  </si>
  <si>
    <t>5.3</t>
  </si>
  <si>
    <t>5.4</t>
  </si>
  <si>
    <t>5.5</t>
  </si>
  <si>
    <t>5.6</t>
  </si>
  <si>
    <t>5.7</t>
  </si>
  <si>
    <t>5.8</t>
  </si>
  <si>
    <t>6. Insumos Diversos</t>
  </si>
  <si>
    <t>6.1</t>
  </si>
  <si>
    <t>6.2</t>
  </si>
  <si>
    <t>6.3</t>
  </si>
  <si>
    <t>6.4</t>
  </si>
  <si>
    <t>7. Encargos Sociais e Trabalhistas</t>
  </si>
  <si>
    <t>Submódulo 7.1 - Encargos previdenciários, FGTS e outras contribuições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</si>
  <si>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</si>
  <si>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</si>
  <si>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</si>
  <si>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</si>
  <si>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</si>
  <si>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</si>
  <si>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</si>
  <si>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</si>
  <si>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</si>
  <si>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Submódulo 7.2 - 13º (décimo terceiro) salário e Adicional de Férias</t>
  </si>
  <si>
    <t>7.2.1</t>
  </si>
  <si>
    <t>7.2.2</t>
  </si>
  <si>
    <t>7.2.3</t>
  </si>
  <si>
    <t>Submódulo 7.3 - Afastamento maternidade</t>
  </si>
  <si>
    <t>7.3.1</t>
  </si>
  <si>
    <t>7.3.2</t>
  </si>
  <si>
    <t>Submódulo 7.4 - Provisão para recisão</t>
  </si>
  <si>
    <t>7.4.1</t>
  </si>
  <si>
    <t>7.4.2</t>
  </si>
  <si>
    <t>7.4.3</t>
  </si>
  <si>
    <t>7.4.4</t>
  </si>
  <si>
    <t>7.4.5</t>
  </si>
  <si>
    <t>7.4.6</t>
  </si>
  <si>
    <t>Submódulo 7.5 - Custo da reposição do profissional ausente</t>
  </si>
  <si>
    <t>7.5.1</t>
  </si>
  <si>
    <t>7.5.2</t>
  </si>
  <si>
    <t>7.5.3</t>
  </si>
  <si>
    <t>7.5.4</t>
  </si>
  <si>
    <t>7.5.5</t>
  </si>
  <si>
    <t>7.5.6</t>
  </si>
  <si>
    <t>7.5.7</t>
  </si>
  <si>
    <t>8. Custos Indiretos, Tributos e Lucro</t>
  </si>
  <si>
    <t>8.1</t>
  </si>
  <si>
    <t>8.2</t>
  </si>
  <si>
    <t>8.3</t>
  </si>
  <si>
    <t>8.3.1</t>
  </si>
  <si>
    <t>8.3.1.1</t>
  </si>
  <si>
    <t>8.3.1.2</t>
  </si>
  <si>
    <t>8.3.2</t>
  </si>
  <si>
    <t>8.3.3</t>
  </si>
  <si>
    <t>8.3.3.1</t>
  </si>
  <si>
    <t>Total do submódulo 7.1</t>
  </si>
  <si>
    <t>DÚVIDAS FREQUENTES</t>
  </si>
  <si>
    <t>Total do submódulo 7.2</t>
  </si>
  <si>
    <t>Total do submódulo 7.3</t>
  </si>
  <si>
    <t>Total do submódulo 7.4</t>
  </si>
  <si>
    <t>Total do submódulo 7.5</t>
  </si>
  <si>
    <t>Incidência dos encargos previsto no Submódulo 7.1 sobre o 13º salário e adicional de férias</t>
  </si>
  <si>
    <t>Incidência dos encargos do Submódulo 7.1 sobre afastamento maternidade</t>
  </si>
  <si>
    <t>Multa sobre FGTS sobre o aviso prévio indenizado</t>
  </si>
  <si>
    <t>7.4.7</t>
  </si>
  <si>
    <t>Multa sobre Contribuições Sociais sobre o aviso prévio indenizado</t>
  </si>
  <si>
    <t>7.4.8</t>
  </si>
  <si>
    <t>Multa sobre FGTS sobre o aviso prévio trabalhado</t>
  </si>
  <si>
    <t>Multa sobre contribuições sociais sobre o aviso prévio trabalhado</t>
  </si>
  <si>
    <t>Incidência dos encargos do Submódulo 7.1 sobre o aviso-prévio trabalhado</t>
  </si>
  <si>
    <t>Férias</t>
  </si>
  <si>
    <t>Incidência dos encargos do Submódulo 7.1 sobre o custo de reposição do profissional ausente</t>
  </si>
  <si>
    <t>SUBTOTAL Item 4 + Item 5 + Item 6 + Item 7</t>
  </si>
  <si>
    <t>1. Dados  Referentes à Contratação</t>
  </si>
  <si>
    <t>Informar a da contida na proposta comercial</t>
  </si>
  <si>
    <t>Informar o município da prestação dos serviços</t>
  </si>
  <si>
    <t>3. Dados  Complementares</t>
  </si>
  <si>
    <t>Informar o salário normativo da categoria, conforme CCT ou ACT vigente</t>
  </si>
  <si>
    <t>Informar a quantidade de horas da jornada de trabalho (o salário base será calculado automaticamente)</t>
  </si>
  <si>
    <t>= Salário base X 20%</t>
  </si>
  <si>
    <t>= ( Salário normativo ÷ 220  X  ( Quantidade de horas trabalhadas em horário noturno  X  1,1428571  ) X  20% )</t>
  </si>
  <si>
    <t>= (((Salário normativo ÷ 220) X 20%) X Hora noturna adicional)</t>
  </si>
  <si>
    <t xml:space="preserve">= ((((Salário base + Adicional de Insalubridade ou periculosidade) ÷ 220) X 1,50) X Quantidade de horas extas trabalhadas) </t>
  </si>
  <si>
    <t xml:space="preserve">= ((((Salário base + Adicional de Insalubridade ou periculosidade) ÷ 220) X 2,00) X Quantidade de horas extas trabalhadas) </t>
  </si>
  <si>
    <t>Caso haja a necessidade de inserção de outro tipo de remuneração, deverá ser informad a memória de cálculo</t>
  </si>
  <si>
    <t>5.  Benefícios Mensais e Diários</t>
  </si>
  <si>
    <t>= Resultado obtido no cálculo da tabela complementar nº 1  Vale Transporte (Mensal)</t>
  </si>
  <si>
    <t>= ((Salário base X Percentual de desconto ) - Valor total do transporte))</t>
  </si>
  <si>
    <t>= Resultado obtido no cálculo da tabela complementar nº 2 - Vale Alimentação ou Refeição (Mensal)</t>
  </si>
  <si>
    <t xml:space="preserve">= (Salário base X Percentual de desconto ) </t>
  </si>
  <si>
    <t xml:space="preserve">Informar o valor </t>
  </si>
  <si>
    <t>5.9</t>
  </si>
  <si>
    <t>7. Módulo 4- Encargos Sociais e Trabalhistas</t>
  </si>
  <si>
    <t>7.1. Encargos previdenciários, FGTS e outras contribuições</t>
  </si>
  <si>
    <t>= Total da remuneração ( Item 4 ) X 20%</t>
  </si>
  <si>
    <t>= Total da remuneração ( Item 4 ) X 8%</t>
  </si>
  <si>
    <t>= Total da remuneração ( Item 4 ) X 1,5%</t>
  </si>
  <si>
    <t>= Total da remuneração ( Item 4 ) X 1,0%</t>
  </si>
  <si>
    <t>= Total da remuneração ( Item 4 ) X 0,20%</t>
  </si>
  <si>
    <t>= Total da remuneração ( Item 4 ) X 0,60%</t>
  </si>
  <si>
    <t>= Total da remuneração ( Item 4 ) X 2,5%</t>
  </si>
  <si>
    <t>= (RAT informado de acordo com a classificação da atividade de 1% a 3% X FAP informado de acordo com o fator acidentário da empresa, de 0,5 a 2,0) X Total da remuneração (Item 4)</t>
  </si>
  <si>
    <t>= Percentual a ser informado X Total da remuneração (Item 4)</t>
  </si>
  <si>
    <t>7.2. 13º (décimo terceiro) salário e Adicional de Férias</t>
  </si>
  <si>
    <t>= Total da remuneração (Item 4) ÷ 12</t>
  </si>
  <si>
    <t>= Total da remuneração (Item 4) ÷ 3  ÷ 12</t>
  </si>
  <si>
    <t>= (Alíquota total do Item 7.1 X (Item 7.2.1 + Item 7.2.2))</t>
  </si>
  <si>
    <t>7.3.  Afastamento maternidade</t>
  </si>
  <si>
    <t>= ( ( Total da remuneração (item 4) + Total da remuneração (item 4) ÷ 3 ) X 0,33333 ÷ 12 ) X Percentual arbitrado pela proponente</t>
  </si>
  <si>
    <t>= ( Aliquota total do item 7.1 X Afastamento maternidade (item 7.3.1) )</t>
  </si>
  <si>
    <t>7.4. Provisão para recisão</t>
  </si>
  <si>
    <t>=  ( ( Total da remuneração (item 4) ÷ 12) X  Índice de probabilidade de ocorrência de aviso prévio indenizado definido pela proponente)</t>
  </si>
  <si>
    <t>= Item 7.4.1 X 8%</t>
  </si>
  <si>
    <t>Multa sobre FGTSsobre o aviso prévio indenizado</t>
  </si>
  <si>
    <t>= (( Total da remuneração (item 4) X 8% ) X 40% ) X Índice de probabilidade de ocorrência de aviso prévio indenizado definido pela proponente))</t>
  </si>
  <si>
    <t>Multa sobre contribuições sociais sobre o aviso prévio indenizado</t>
  </si>
  <si>
    <t>= (( Total da remuneração (item 4) X 8% ) X10% ) X Índice de probabilidade de ocorrência de aviso prévio indenizado (definido pela proponente))</t>
  </si>
  <si>
    <t>= (((Total da remuneração (item 4) ÷ 30) X 7) / 12) X  Índice de probabilidade de ocorrência de aviso prévio indenizado definido pela proponente)))</t>
  </si>
  <si>
    <t>Incidência dps encargos do Submódulo 7.1 sobre o aviso-prévio trabalhado</t>
  </si>
  <si>
    <t>= Somatório do item 7.1 X Item 7.4.5 (Aviso prévio trabalhado)</t>
  </si>
  <si>
    <t>= ((( Total da remuneração (item 4) X 8% ) X 10% ) X Índice de probabilidade de ocorrência de aviso prévio indenizado definido pela proponente)))</t>
  </si>
  <si>
    <t>= ((( Total da remuneração (item 4) X 8% ) X 10% ] X Índice de probabilidade de ocorrência de aviso prévio indenizado definido pela proponente)))</t>
  </si>
  <si>
    <t>7.5. Custo da reposição do profissional ausente</t>
  </si>
  <si>
    <t>= Total da remuneração (item 4)  ÷ 12</t>
  </si>
  <si>
    <t>= ((( Total da remuneração (item 4) ÷ 30) X  Mèdia de ocorrências de faltas por doença por ano ) ÷ 12)))</t>
  </si>
  <si>
    <t>= ((( Total da remuneração (item 4) ÷ 30) X 5 X  índice de probabilidade d ocorrência de  licença maternidade por ano ) ÷ 12))</t>
  </si>
  <si>
    <t xml:space="preserve">= ((( Total da remuneração (item 4) ÷ 30) X  Mèdia de ocorrências de ausências por ano ) ÷ 12)))  </t>
  </si>
  <si>
    <t>= (((Total da remuneração (item 4)  ÷  30)  ÷ 12) X Média de dias pagos pela empresa por ausência)  X Índice de probabilidade de incidência de acidentes informados pela proponente)))</t>
  </si>
  <si>
    <t>= Somatório do item 7.1 X  somatório dos Itens  7.5.1 + 7.5.2 + 7.5.3 + 7.5.4 + 7.5.5 + 7.5.6</t>
  </si>
  <si>
    <t>8.  Custos Indiretos, Tributos e Lucro</t>
  </si>
  <si>
    <t>= Somatório dos itens 4 + 5 + 6 + 7  X ìndice a ser informado pela proponente</t>
  </si>
  <si>
    <t>= Somatório dos itens 4 + 5 + 6 + 7  + Item 8.1  X ìndice a ser informado pela proponente</t>
  </si>
  <si>
    <t>Será preenchido automáticamente pela fórmula pré definida na planilha</t>
  </si>
  <si>
    <t>8.3.2.</t>
  </si>
  <si>
    <t>= Valor total do posto de trabalho  X Percentual do Tributo Estadual ser informado pela proponente  (de acordo com a lei vigente)</t>
  </si>
  <si>
    <t>8.1.8</t>
  </si>
  <si>
    <t>8.1.9</t>
  </si>
  <si>
    <t>= Valor total do posto de trabalho  X Percentual do ISS atribuído ao serviço no município da execução</t>
  </si>
  <si>
    <t>Abaixo apresenta-se a memória de cálculo e Orientações de cada um dos itens contidos na planilha de custos e formação do preços de venda</t>
  </si>
  <si>
    <t>= (Somatório dos itens 4.1. + 4.3 + 4.4 + 4.5 + 4.6 ) ÷ (30 - Número de dias de descanso remunerado) X Número de dias de descanso remunerado)</t>
  </si>
  <si>
    <r>
      <rPr>
        <b/>
        <sz val="11"/>
        <color indexed="10"/>
        <rFont val="Calibri"/>
        <family val="2"/>
      </rPr>
      <t>Solução</t>
    </r>
    <r>
      <rPr>
        <sz val="11"/>
        <color indexed="10"/>
        <rFont val="Calibri"/>
        <family val="2"/>
      </rPr>
      <t>: Deverão ser elaboradas uma planilha para cada posto de Trabalho que apresentar características diferentes, como carga horária noturna, trabalho aos sábados, etc.</t>
    </r>
  </si>
  <si>
    <t>Faz-se necessário replicar a planilha quantas vezes o posto tiver particularidades que interfiram no custo, como jornada noturna, trabalho aos sábados, etc.</t>
  </si>
  <si>
    <t>Indica-se que cada planilha seja renomeada com a identificação do posto (ex.: Servente Blumenau - 44horas)</t>
  </si>
  <si>
    <r>
      <t xml:space="preserve">Velores a serem definidos pela proponente, de acordo com as caracterrísticas e necessidades do serviço.  </t>
    </r>
    <r>
      <rPr>
        <b/>
        <sz val="11"/>
        <color indexed="8"/>
        <rFont val="Arial"/>
        <family val="2"/>
      </rPr>
      <t>Obs</t>
    </r>
    <r>
      <rPr>
        <sz val="11"/>
        <color indexed="8"/>
        <rFont val="Arial"/>
        <family val="2"/>
      </rPr>
      <t>. A mensuração desses quantitivos será de responsabilidade da proponente, devendo este ser suficiente para a execução do objeto durante toda a vigência do contrato, sendo que a falta ou execsso de quantidades não será suprida por meio de aditivos.</t>
    </r>
  </si>
  <si>
    <r>
      <rPr>
        <b/>
        <sz val="11"/>
        <color indexed="10"/>
        <rFont val="Calibri"/>
        <family val="2"/>
      </rPr>
      <t>Solução:</t>
    </r>
    <r>
      <rPr>
        <sz val="11"/>
        <color indexed="10"/>
        <rFont val="Calibri"/>
        <family val="2"/>
      </rPr>
      <t xml:space="preserve"> Sim, mas estes deverão ser incluídos no campo denominado "Outros (especificar)"</t>
    </r>
  </si>
  <si>
    <t>1) Cada propenete deverá preencher uma planilha de custo para cada "categoria Profissional".</t>
  </si>
  <si>
    <t>4) O adicional de insalubridade, item 4.2 somente deverá ser informado se a categoria em questão fizer jús a este benefício;</t>
  </si>
  <si>
    <t>5) Verificar o que deverá ser preenchido em cada célula, posicionando o ponteiro do mouse sobre a célula pretendida, quando abrirá um comentário ou orientação;</t>
  </si>
  <si>
    <t>7) Os demais percentuais e valores, que não forem fixados por lei, deverão ser preenchidos pela proponente de acordo com a sua incidência e ocorrência;</t>
  </si>
  <si>
    <r>
      <rPr>
        <b/>
        <sz val="11"/>
        <color indexed="10"/>
        <rFont val="Calibri"/>
        <family val="2"/>
      </rPr>
      <t>Solução:</t>
    </r>
    <r>
      <rPr>
        <sz val="11"/>
        <color indexed="10"/>
        <rFont val="Calibri"/>
        <family val="2"/>
      </rPr>
      <t xml:space="preserve"> Não, quando houver a incidência das duas, deverá ser optado por apenas uma.</t>
    </r>
  </si>
  <si>
    <t>9) O ISS deve ser conforme o item 7.10 da Lei, pois refere-se a um contrato de continuidade do serviço. Ocasionalmente algumas empresas entendem que devem enquadrar o serviço no item 17.05, o</t>
  </si>
  <si>
    <t>que não confere, pois este útlimo refere-se a prestação temporária do serviço.</t>
  </si>
  <si>
    <t>PLANILHA ANALÍTICA DE CUSTOS E FORMAÇÃO DE PREÇO</t>
  </si>
  <si>
    <t>ANEXO I - PLANILHA ANALÍTICA DE CUSTOS E FORMAÇÃO DE PREÇO</t>
  </si>
  <si>
    <r>
      <t xml:space="preserve">2) Caso existam postos da mesma categoria profissional, </t>
    </r>
    <r>
      <rPr>
        <sz val="11"/>
        <color indexed="10"/>
        <rFont val="Arial"/>
        <family val="2"/>
      </rPr>
      <t>com carga horária diferenciada,</t>
    </r>
    <r>
      <rPr>
        <sz val="11"/>
        <color indexed="8"/>
        <rFont val="Arial"/>
        <family val="2"/>
      </rPr>
      <t xml:space="preserve"> a proponente deverá preencher uma planilha para cada posto;</t>
    </r>
  </si>
  <si>
    <r>
      <t>2) A proponente deverá se atentar para apresentar preços condizentes com a</t>
    </r>
    <r>
      <rPr>
        <sz val="11"/>
        <color indexed="10"/>
        <rFont val="Arial"/>
        <family val="2"/>
      </rPr>
      <t xml:space="preserve"> CCT/ACT vigente,</t>
    </r>
    <r>
      <rPr>
        <sz val="11"/>
        <color indexed="8"/>
        <rFont val="Arial"/>
        <family val="2"/>
      </rPr>
      <t xml:space="preserve"> item 3.3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do quadro "</t>
    </r>
    <r>
      <rPr>
        <b/>
        <sz val="11"/>
        <color indexed="8"/>
        <rFont val="Arial"/>
        <family val="2"/>
      </rPr>
      <t>Dados referentes à contratação</t>
    </r>
    <r>
      <rPr>
        <sz val="11"/>
        <color indexed="8"/>
        <rFont val="Arial"/>
        <family val="2"/>
      </rPr>
      <t>";</t>
    </r>
  </si>
  <si>
    <r>
      <t xml:space="preserve">3) O salário normativo a ser informado </t>
    </r>
    <r>
      <rPr>
        <sz val="11"/>
        <color indexed="10"/>
        <rFont val="Arial"/>
        <family val="2"/>
      </rPr>
      <t xml:space="preserve">não poderá ser inferior </t>
    </r>
    <r>
      <rPr>
        <sz val="11"/>
        <color indexed="8"/>
        <rFont val="Arial"/>
        <family val="2"/>
      </rPr>
      <t>àquele definido para a categoria profissional em questão;</t>
    </r>
  </si>
  <si>
    <r>
      <t xml:space="preserve">6) Os campos referentes ao </t>
    </r>
    <r>
      <rPr>
        <b/>
        <sz val="11"/>
        <color indexed="8"/>
        <rFont val="Arial"/>
        <family val="2"/>
      </rPr>
      <t>Item 7 - Encargos sociais e trabalhistas,</t>
    </r>
    <r>
      <rPr>
        <sz val="11"/>
        <color indexed="8"/>
        <rFont val="Arial"/>
        <family val="2"/>
      </rPr>
      <t xml:space="preserve"> deverão ser preenchidos de acordo com o enquadramento da proponente;</t>
    </r>
  </si>
  <si>
    <r>
      <t xml:space="preserve">8) A proponente deverá especificar, quantificar, caso sejam ofertados, os itens constantes nas </t>
    </r>
    <r>
      <rPr>
        <b/>
        <sz val="11"/>
        <color indexed="8"/>
        <rFont val="Arial"/>
        <family val="2"/>
      </rPr>
      <t>tabelas 1 e 2</t>
    </r>
    <r>
      <rPr>
        <sz val="11"/>
        <color indexed="8"/>
        <rFont val="Arial"/>
        <family val="2"/>
      </rPr>
      <t xml:space="preserve"> da tabela de </t>
    </r>
    <r>
      <rPr>
        <b/>
        <sz val="11"/>
        <color indexed="8"/>
        <rFont val="Arial"/>
        <family val="2"/>
      </rPr>
      <t>Cálculos Complementares.</t>
    </r>
  </si>
  <si>
    <t>PLANILHA ANALÍTICA DE CUSTOS E FORMAÇÃO DE PREÇOS</t>
  </si>
  <si>
    <t xml:space="preserve">                                PLANILHA ANALÍTICA DE CUSTOS E FORMAÇÃO DE PREÇOS</t>
  </si>
  <si>
    <t>Contribuição Patronal</t>
  </si>
  <si>
    <t>Contribuição Assistencial</t>
  </si>
  <si>
    <t>CONTRATO INICIAL</t>
  </si>
  <si>
    <t>Entidade</t>
  </si>
  <si>
    <t>Unidade</t>
  </si>
  <si>
    <t>Quantidade</t>
  </si>
  <si>
    <t>Valor Unitário</t>
  </si>
  <si>
    <t>Total Mensal</t>
  </si>
  <si>
    <t>Total Anual</t>
  </si>
  <si>
    <t>Digitadores</t>
  </si>
  <si>
    <t>Copeiro</t>
  </si>
  <si>
    <t>Fornecedor</t>
  </si>
  <si>
    <t>Regime Tributário</t>
  </si>
  <si>
    <t>= Valor total do posto de trabalho  X Percentual do PIS a ser informado pela proponente (de acordo com o regime tributário da empresa)</t>
  </si>
  <si>
    <t>= Valor total do posto de trabalho  X Percentual do COFINSa ser informado pela proponente  (de acordo com o regime tributário da empresa)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</si>
</sst>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_ ;\-#,##0.00\ "/>
    <numFmt numFmtId="166" formatCode="#,##0_ ;\-#,##0\ "/>
    <numFmt numFmtId="167" formatCode="#,##0.00_ ;[Red]\-#,##0.00\ "/>
    <numFmt numFmtId="168" formatCode="00"/>
    <numFmt numFmtId="169" formatCode="[$R$-416]\ #,##0.00;\-[$R$-416]\ 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4"/>
      <color indexed="30"/>
      <name val="Calibri"/>
      <family val="2"/>
    </font>
    <font>
      <b/>
      <u val="single"/>
      <sz val="14"/>
      <color indexed="8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32"/>
      <color indexed="9"/>
      <name val="Arial"/>
      <family val="0"/>
    </font>
    <font>
      <sz val="24"/>
      <color indexed="9"/>
      <name val="Arial"/>
      <family val="0"/>
    </font>
    <font>
      <i/>
      <sz val="24"/>
      <color indexed="62"/>
      <name val="Arial"/>
      <family val="0"/>
    </font>
    <font>
      <sz val="18"/>
      <color indexed="9"/>
      <name val="Arial"/>
      <family val="0"/>
    </font>
    <font>
      <sz val="16"/>
      <color indexed="9"/>
      <name val="Arial"/>
      <family val="0"/>
    </font>
    <font>
      <sz val="20"/>
      <color indexed="9"/>
      <name val="Calibri"/>
      <family val="0"/>
    </font>
    <font>
      <b/>
      <sz val="14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E8B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9" fillId="35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8" fillId="36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8" fillId="37" borderId="1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8" fillId="36" borderId="10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43" fontId="60" fillId="0" borderId="0" xfId="60" applyFont="1" applyAlignment="1" applyProtection="1">
      <alignment/>
      <protection/>
    </xf>
    <xf numFmtId="0" fontId="60" fillId="0" borderId="12" xfId="0" applyFont="1" applyBorder="1" applyAlignment="1" applyProtection="1">
      <alignment horizontal="center"/>
      <protection/>
    </xf>
    <xf numFmtId="0" fontId="60" fillId="0" borderId="13" xfId="0" applyFont="1" applyBorder="1" applyAlignment="1" applyProtection="1">
      <alignment horizontal="center"/>
      <protection/>
    </xf>
    <xf numFmtId="0" fontId="60" fillId="0" borderId="14" xfId="0" applyFont="1" applyBorder="1" applyAlignment="1" applyProtection="1">
      <alignment horizontal="center"/>
      <protection/>
    </xf>
    <xf numFmtId="43" fontId="60" fillId="37" borderId="15" xfId="60" applyFont="1" applyFill="1" applyBorder="1" applyAlignment="1" applyProtection="1">
      <alignment/>
      <protection/>
    </xf>
    <xf numFmtId="43" fontId="60" fillId="37" borderId="16" xfId="60" applyFont="1" applyFill="1" applyBorder="1" applyAlignment="1" applyProtection="1">
      <alignment horizontal="center"/>
      <protection/>
    </xf>
    <xf numFmtId="43" fontId="60" fillId="37" borderId="17" xfId="60" applyFont="1" applyFill="1" applyBorder="1" applyAlignment="1" applyProtection="1">
      <alignment/>
      <protection/>
    </xf>
    <xf numFmtId="43" fontId="60" fillId="37" borderId="18" xfId="60" applyFont="1" applyFill="1" applyBorder="1" applyAlignment="1" applyProtection="1">
      <alignment/>
      <protection/>
    </xf>
    <xf numFmtId="43" fontId="61" fillId="38" borderId="19" xfId="60" applyFont="1" applyFill="1" applyBorder="1" applyAlignment="1" applyProtection="1">
      <alignment/>
      <protection/>
    </xf>
    <xf numFmtId="0" fontId="60" fillId="0" borderId="10" xfId="0" applyFont="1" applyBorder="1" applyAlignment="1" applyProtection="1">
      <alignment horizontal="center"/>
      <protection/>
    </xf>
    <xf numFmtId="10" fontId="60" fillId="37" borderId="10" xfId="0" applyNumberFormat="1" applyFont="1" applyFill="1" applyBorder="1" applyAlignment="1" applyProtection="1">
      <alignment/>
      <protection/>
    </xf>
    <xf numFmtId="43" fontId="60" fillId="37" borderId="10" xfId="60" applyFont="1" applyFill="1" applyBorder="1" applyAlignment="1" applyProtection="1">
      <alignment/>
      <protection/>
    </xf>
    <xf numFmtId="10" fontId="60" fillId="37" borderId="20" xfId="49" applyNumberFormat="1" applyFont="1" applyFill="1" applyBorder="1" applyAlignment="1" applyProtection="1">
      <alignment/>
      <protection/>
    </xf>
    <xf numFmtId="0" fontId="60" fillId="0" borderId="12" xfId="0" applyFont="1" applyBorder="1" applyAlignment="1" applyProtection="1">
      <alignment horizontal="center" vertical="center"/>
      <protection/>
    </xf>
    <xf numFmtId="10" fontId="60" fillId="37" borderId="21" xfId="49" applyNumberFormat="1" applyFont="1" applyFill="1" applyBorder="1" applyAlignment="1" applyProtection="1">
      <alignment vertical="center"/>
      <protection/>
    </xf>
    <xf numFmtId="43" fontId="60" fillId="37" borderId="18" xfId="60" applyFont="1" applyFill="1" applyBorder="1" applyAlignment="1" applyProtection="1">
      <alignment vertical="center"/>
      <protection/>
    </xf>
    <xf numFmtId="10" fontId="60" fillId="37" borderId="21" xfId="0" applyNumberFormat="1" applyFont="1" applyFill="1" applyBorder="1" applyAlignment="1" applyProtection="1">
      <alignment vertical="center"/>
      <protection/>
    </xf>
    <xf numFmtId="0" fontId="60" fillId="2" borderId="22" xfId="0" applyFont="1" applyFill="1" applyBorder="1" applyAlignment="1" applyProtection="1">
      <alignment horizontal="center"/>
      <protection/>
    </xf>
    <xf numFmtId="0" fontId="60" fillId="2" borderId="12" xfId="0" applyFont="1" applyFill="1" applyBorder="1" applyAlignment="1" applyProtection="1">
      <alignment horizontal="center"/>
      <protection/>
    </xf>
    <xf numFmtId="43" fontId="61" fillId="2" borderId="15" xfId="60" applyFont="1" applyFill="1" applyBorder="1" applyAlignment="1" applyProtection="1">
      <alignment/>
      <protection/>
    </xf>
    <xf numFmtId="43" fontId="61" fillId="2" borderId="17" xfId="60" applyFont="1" applyFill="1" applyBorder="1" applyAlignment="1" applyProtection="1">
      <alignment/>
      <protection/>
    </xf>
    <xf numFmtId="43" fontId="61" fillId="2" borderId="18" xfId="60" applyFont="1" applyFill="1" applyBorder="1" applyAlignment="1" applyProtection="1">
      <alignment/>
      <protection/>
    </xf>
    <xf numFmtId="10" fontId="60" fillId="37" borderId="21" xfId="0" applyNumberFormat="1" applyFont="1" applyFill="1" applyBorder="1" applyAlignment="1" applyProtection="1">
      <alignment/>
      <protection/>
    </xf>
    <xf numFmtId="10" fontId="60" fillId="2" borderId="21" xfId="0" applyNumberFormat="1" applyFont="1" applyFill="1" applyBorder="1" applyAlignment="1" applyProtection="1">
      <alignment/>
      <protection/>
    </xf>
    <xf numFmtId="10" fontId="60" fillId="2" borderId="21" xfId="49" applyNumberFormat="1" applyFont="1" applyFill="1" applyBorder="1" applyAlignment="1" applyProtection="1">
      <alignment/>
      <protection/>
    </xf>
    <xf numFmtId="43" fontId="61" fillId="37" borderId="23" xfId="60" applyFont="1" applyFill="1" applyBorder="1" applyAlignment="1" applyProtection="1">
      <alignment/>
      <protection/>
    </xf>
    <xf numFmtId="0" fontId="60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43" fontId="60" fillId="0" borderId="0" xfId="60" applyFont="1" applyAlignment="1" applyProtection="1">
      <alignment vertical="center" wrapText="1"/>
      <protection/>
    </xf>
    <xf numFmtId="164" fontId="0" fillId="37" borderId="0" xfId="0" applyNumberFormat="1" applyFill="1" applyAlignment="1" applyProtection="1">
      <alignment horizontal="center" vertical="center" wrapText="1"/>
      <protection/>
    </xf>
    <xf numFmtId="43" fontId="60" fillId="37" borderId="0" xfId="60" applyFont="1" applyFill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43" fontId="61" fillId="0" borderId="0" xfId="60" applyFont="1" applyAlignment="1" applyProtection="1">
      <alignment horizontal="center" vertical="center" wrapText="1"/>
      <protection/>
    </xf>
    <xf numFmtId="0" fontId="58" fillId="37" borderId="0" xfId="0" applyFont="1" applyFill="1" applyBorder="1" applyAlignment="1" applyProtection="1">
      <alignment horizontal="center"/>
      <protection/>
    </xf>
    <xf numFmtId="4" fontId="58" fillId="37" borderId="0" xfId="0" applyNumberFormat="1" applyFont="1" applyFill="1" applyBorder="1" applyAlignment="1" applyProtection="1">
      <alignment/>
      <protection/>
    </xf>
    <xf numFmtId="14" fontId="60" fillId="39" borderId="16" xfId="60" applyNumberFormat="1" applyFont="1" applyFill="1" applyBorder="1" applyAlignment="1" applyProtection="1">
      <alignment vertical="center"/>
      <protection locked="0"/>
    </xf>
    <xf numFmtId="43" fontId="60" fillId="39" borderId="16" xfId="60" applyFont="1" applyFill="1" applyBorder="1" applyAlignment="1" applyProtection="1">
      <alignment vertical="center"/>
      <protection locked="0"/>
    </xf>
    <xf numFmtId="43" fontId="60" fillId="39" borderId="24" xfId="60" applyFont="1" applyFill="1" applyBorder="1" applyAlignment="1" applyProtection="1">
      <alignment/>
      <protection locked="0"/>
    </xf>
    <xf numFmtId="43" fontId="60" fillId="39" borderId="18" xfId="60" applyFont="1" applyFill="1" applyBorder="1" applyAlignment="1" applyProtection="1">
      <alignment/>
      <protection locked="0"/>
    </xf>
    <xf numFmtId="43" fontId="60" fillId="39" borderId="16" xfId="60" applyFont="1" applyFill="1" applyBorder="1" applyAlignment="1" applyProtection="1">
      <alignment horizontal="center"/>
      <protection locked="0"/>
    </xf>
    <xf numFmtId="14" fontId="60" fillId="39" borderId="25" xfId="60" applyNumberFormat="1" applyFont="1" applyFill="1" applyBorder="1" applyAlignment="1" applyProtection="1">
      <alignment/>
      <protection locked="0"/>
    </xf>
    <xf numFmtId="0" fontId="60" fillId="39" borderId="20" xfId="0" applyFont="1" applyFill="1" applyBorder="1" applyAlignment="1" applyProtection="1">
      <alignment horizontal="center"/>
      <protection locked="0"/>
    </xf>
    <xf numFmtId="0" fontId="60" fillId="39" borderId="21" xfId="0" applyFont="1" applyFill="1" applyBorder="1" applyAlignment="1" applyProtection="1">
      <alignment horizontal="center"/>
      <protection locked="0"/>
    </xf>
    <xf numFmtId="0" fontId="60" fillId="39" borderId="21" xfId="0" applyFont="1" applyFill="1" applyBorder="1" applyAlignment="1" applyProtection="1">
      <alignment/>
      <protection locked="0"/>
    </xf>
    <xf numFmtId="43" fontId="60" fillId="39" borderId="15" xfId="60" applyFont="1" applyFill="1" applyBorder="1" applyAlignment="1" applyProtection="1">
      <alignment/>
      <protection locked="0"/>
    </xf>
    <xf numFmtId="10" fontId="60" fillId="39" borderId="10" xfId="0" applyNumberFormat="1" applyFont="1" applyFill="1" applyBorder="1" applyAlignment="1" applyProtection="1">
      <alignment/>
      <protection locked="0"/>
    </xf>
    <xf numFmtId="10" fontId="60" fillId="39" borderId="21" xfId="0" applyNumberFormat="1" applyFont="1" applyFill="1" applyBorder="1" applyAlignment="1" applyProtection="1">
      <alignment/>
      <protection locked="0"/>
    </xf>
    <xf numFmtId="10" fontId="60" fillId="39" borderId="20" xfId="49" applyNumberFormat="1" applyFont="1" applyFill="1" applyBorder="1" applyAlignment="1" applyProtection="1">
      <alignment/>
      <protection locked="0"/>
    </xf>
    <xf numFmtId="10" fontId="60" fillId="39" borderId="21" xfId="49" applyNumberFormat="1" applyFont="1" applyFill="1" applyBorder="1" applyAlignment="1" applyProtection="1">
      <alignment vertical="center"/>
      <protection locked="0"/>
    </xf>
    <xf numFmtId="2" fontId="60" fillId="39" borderId="21" xfId="0" applyNumberFormat="1" applyFont="1" applyFill="1" applyBorder="1" applyAlignment="1" applyProtection="1">
      <alignment horizontal="center" vertical="center"/>
      <protection locked="0"/>
    </xf>
    <xf numFmtId="10" fontId="60" fillId="39" borderId="21" xfId="49" applyNumberFormat="1" applyFont="1" applyFill="1" applyBorder="1" applyAlignment="1" applyProtection="1">
      <alignment horizontal="center" vertical="center"/>
      <protection locked="0"/>
    </xf>
    <xf numFmtId="9" fontId="60" fillId="39" borderId="21" xfId="49" applyFont="1" applyFill="1" applyBorder="1" applyAlignment="1" applyProtection="1">
      <alignment horizontal="center" vertical="center"/>
      <protection locked="0"/>
    </xf>
    <xf numFmtId="0" fontId="60" fillId="39" borderId="21" xfId="0" applyFont="1" applyFill="1" applyBorder="1" applyAlignment="1" applyProtection="1">
      <alignment vertical="center"/>
      <protection locked="0"/>
    </xf>
    <xf numFmtId="10" fontId="60" fillId="39" borderId="21" xfId="49" applyNumberFormat="1" applyFont="1" applyFill="1" applyBorder="1" applyAlignment="1" applyProtection="1">
      <alignment/>
      <protection locked="0"/>
    </xf>
    <xf numFmtId="167" fontId="60" fillId="37" borderId="10" xfId="60" applyNumberFormat="1" applyFont="1" applyFill="1" applyBorder="1" applyAlignment="1" applyProtection="1">
      <alignment/>
      <protection/>
    </xf>
    <xf numFmtId="43" fontId="61" fillId="38" borderId="23" xfId="60" applyFont="1" applyFill="1" applyBorder="1" applyAlignment="1" applyProtection="1">
      <alignment/>
      <protection/>
    </xf>
    <xf numFmtId="0" fontId="60" fillId="39" borderId="0" xfId="0" applyFont="1" applyFill="1" applyBorder="1" applyAlignment="1" applyProtection="1">
      <alignment horizontal="center"/>
      <protection locked="0"/>
    </xf>
    <xf numFmtId="10" fontId="60" fillId="37" borderId="10" xfId="49" applyNumberFormat="1" applyFont="1" applyFill="1" applyBorder="1" applyAlignment="1" applyProtection="1">
      <alignment/>
      <protection/>
    </xf>
    <xf numFmtId="0" fontId="60" fillId="37" borderId="26" xfId="0" applyFont="1" applyFill="1" applyBorder="1" applyAlignment="1" applyProtection="1">
      <alignment horizontal="center"/>
      <protection/>
    </xf>
    <xf numFmtId="2" fontId="60" fillId="39" borderId="0" xfId="0" applyNumberFormat="1" applyFont="1" applyFill="1" applyBorder="1" applyAlignment="1" applyProtection="1">
      <alignment horizontal="center"/>
      <protection locked="0"/>
    </xf>
    <xf numFmtId="4" fontId="15" fillId="37" borderId="17" xfId="0" applyNumberFormat="1" applyFont="1" applyFill="1" applyBorder="1" applyAlignment="1" applyProtection="1">
      <alignment/>
      <protection/>
    </xf>
    <xf numFmtId="4" fontId="61" fillId="36" borderId="27" xfId="0" applyNumberFormat="1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>
      <alignment horizontal="center" vertical="center" wrapText="1"/>
      <protection locked="0"/>
    </xf>
    <xf numFmtId="0" fontId="60" fillId="39" borderId="10" xfId="0" applyFont="1" applyFill="1" applyBorder="1" applyAlignment="1" applyProtection="1">
      <alignment horizontal="center" vertical="center" wrapText="1"/>
      <protection locked="0"/>
    </xf>
    <xf numFmtId="0" fontId="60" fillId="39" borderId="28" xfId="0" applyFont="1" applyFill="1" applyBorder="1" applyAlignment="1" applyProtection="1">
      <alignment horizontal="center" vertical="center" wrapText="1"/>
      <protection locked="0"/>
    </xf>
    <xf numFmtId="0" fontId="60" fillId="37" borderId="13" xfId="0" applyFont="1" applyFill="1" applyBorder="1" applyAlignment="1" applyProtection="1">
      <alignment horizontal="center" vertical="center" wrapText="1"/>
      <protection/>
    </xf>
    <xf numFmtId="0" fontId="60" fillId="37" borderId="29" xfId="0" applyFont="1" applyFill="1" applyBorder="1" applyAlignment="1" applyProtection="1">
      <alignment horizontal="center" vertical="center" wrapText="1"/>
      <protection/>
    </xf>
    <xf numFmtId="0" fontId="60" fillId="37" borderId="12" xfId="0" applyFont="1" applyFill="1" applyBorder="1" applyAlignment="1" applyProtection="1">
      <alignment horizontal="center" vertical="center" wrapText="1"/>
      <protection/>
    </xf>
    <xf numFmtId="0" fontId="60" fillId="37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12" borderId="30" xfId="0" applyFont="1" applyFill="1" applyBorder="1" applyAlignment="1">
      <alignment horizontal="center" vertical="center"/>
    </xf>
    <xf numFmtId="0" fontId="60" fillId="12" borderId="10" xfId="0" applyFont="1" applyFill="1" applyBorder="1" applyAlignment="1">
      <alignment horizontal="center" vertical="center"/>
    </xf>
    <xf numFmtId="0" fontId="60" fillId="12" borderId="31" xfId="0" applyFont="1" applyFill="1" applyBorder="1" applyAlignment="1">
      <alignment horizontal="center" vertical="center"/>
    </xf>
    <xf numFmtId="0" fontId="60" fillId="18" borderId="30" xfId="0" applyFont="1" applyFill="1" applyBorder="1" applyAlignment="1">
      <alignment horizontal="center" vertical="center"/>
    </xf>
    <xf numFmtId="0" fontId="60" fillId="18" borderId="10" xfId="0" applyFont="1" applyFill="1" applyBorder="1" applyAlignment="1">
      <alignment horizontal="center" vertical="center"/>
    </xf>
    <xf numFmtId="0" fontId="60" fillId="18" borderId="31" xfId="0" applyFont="1" applyFill="1" applyBorder="1" applyAlignment="1">
      <alignment horizontal="center" vertical="center"/>
    </xf>
    <xf numFmtId="0" fontId="60" fillId="12" borderId="3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textRotation="90" wrapText="1"/>
    </xf>
    <xf numFmtId="0" fontId="60" fillId="0" borderId="0" xfId="0" applyFont="1" applyAlignment="1">
      <alignment horizontal="left" vertical="center" wrapText="1" indent="1"/>
    </xf>
    <xf numFmtId="0" fontId="60" fillId="12" borderId="30" xfId="0" applyFont="1" applyFill="1" applyBorder="1" applyAlignment="1">
      <alignment horizontal="left" vertical="center" wrapText="1" indent="1"/>
    </xf>
    <xf numFmtId="0" fontId="60" fillId="12" borderId="10" xfId="0" applyFont="1" applyFill="1" applyBorder="1" applyAlignment="1">
      <alignment horizontal="left" vertical="center" wrapText="1" indent="1"/>
    </xf>
    <xf numFmtId="0" fontId="60" fillId="12" borderId="31" xfId="0" applyFont="1" applyFill="1" applyBorder="1" applyAlignment="1">
      <alignment horizontal="left" vertical="center" wrapText="1" indent="1"/>
    </xf>
    <xf numFmtId="0" fontId="60" fillId="18" borderId="30" xfId="0" applyFont="1" applyFill="1" applyBorder="1" applyAlignment="1">
      <alignment horizontal="left" vertical="center" wrapText="1" indent="1"/>
    </xf>
    <xf numFmtId="0" fontId="60" fillId="18" borderId="10" xfId="0" applyFont="1" applyFill="1" applyBorder="1" applyAlignment="1">
      <alignment horizontal="left" vertical="center" wrapText="1" indent="1"/>
    </xf>
    <xf numFmtId="0" fontId="60" fillId="18" borderId="31" xfId="0" applyFont="1" applyFill="1" applyBorder="1" applyAlignment="1">
      <alignment horizontal="left" vertical="center" wrapText="1" indent="1"/>
    </xf>
    <xf numFmtId="0" fontId="60" fillId="12" borderId="32" xfId="0" applyFont="1" applyFill="1" applyBorder="1" applyAlignment="1">
      <alignment horizontal="left" vertical="center" wrapText="1" indent="1"/>
    </xf>
    <xf numFmtId="0" fontId="60" fillId="18" borderId="33" xfId="0" applyFont="1" applyFill="1" applyBorder="1" applyAlignment="1">
      <alignment horizontal="left" vertical="center" wrapText="1" indent="1"/>
    </xf>
    <xf numFmtId="0" fontId="60" fillId="18" borderId="19" xfId="0" applyFont="1" applyFill="1" applyBorder="1" applyAlignment="1">
      <alignment horizontal="left" vertical="center" wrapText="1" indent="1"/>
    </xf>
    <xf numFmtId="0" fontId="60" fillId="12" borderId="33" xfId="0" applyFont="1" applyFill="1" applyBorder="1" applyAlignment="1">
      <alignment horizontal="left" vertical="center" wrapText="1" indent="1"/>
    </xf>
    <xf numFmtId="0" fontId="60" fillId="12" borderId="18" xfId="0" applyFont="1" applyFill="1" applyBorder="1" applyAlignment="1">
      <alignment horizontal="left" vertical="center" wrapText="1" indent="1"/>
    </xf>
    <xf numFmtId="0" fontId="60" fillId="12" borderId="19" xfId="0" applyFont="1" applyFill="1" applyBorder="1" applyAlignment="1">
      <alignment horizontal="left" vertical="center" wrapText="1" indent="1"/>
    </xf>
    <xf numFmtId="0" fontId="60" fillId="18" borderId="18" xfId="0" applyFont="1" applyFill="1" applyBorder="1" applyAlignment="1">
      <alignment horizontal="left" vertical="center" wrapText="1" indent="1"/>
    </xf>
    <xf numFmtId="49" fontId="60" fillId="12" borderId="33" xfId="0" applyNumberFormat="1" applyFont="1" applyFill="1" applyBorder="1" applyAlignment="1">
      <alignment horizontal="left" vertical="center" wrapText="1" indent="1"/>
    </xf>
    <xf numFmtId="49" fontId="60" fillId="12" borderId="18" xfId="0" applyNumberFormat="1" applyFont="1" applyFill="1" applyBorder="1" applyAlignment="1">
      <alignment horizontal="left" vertical="center" wrapText="1" indent="1"/>
    </xf>
    <xf numFmtId="49" fontId="60" fillId="12" borderId="19" xfId="0" applyNumberFormat="1" applyFont="1" applyFill="1" applyBorder="1" applyAlignment="1">
      <alignment horizontal="left" vertical="center" wrapText="1" indent="1"/>
    </xf>
    <xf numFmtId="49" fontId="60" fillId="18" borderId="33" xfId="0" applyNumberFormat="1" applyFont="1" applyFill="1" applyBorder="1" applyAlignment="1">
      <alignment horizontal="left" vertical="center" wrapText="1" indent="1"/>
    </xf>
    <xf numFmtId="49" fontId="60" fillId="18" borderId="18" xfId="0" applyNumberFormat="1" applyFont="1" applyFill="1" applyBorder="1" applyAlignment="1">
      <alignment horizontal="left" vertical="center" wrapText="1" indent="1"/>
    </xf>
    <xf numFmtId="49" fontId="60" fillId="18" borderId="19" xfId="0" applyNumberFormat="1" applyFont="1" applyFill="1" applyBorder="1" applyAlignment="1">
      <alignment horizontal="left" vertical="center" wrapText="1" indent="1"/>
    </xf>
    <xf numFmtId="0" fontId="60" fillId="36" borderId="34" xfId="0" applyFont="1" applyFill="1" applyBorder="1" applyAlignment="1" applyProtection="1">
      <alignment horizontal="center" vertical="center" wrapText="1"/>
      <protection/>
    </xf>
    <xf numFmtId="0" fontId="60" fillId="36" borderId="35" xfId="0" applyFont="1" applyFill="1" applyBorder="1" applyAlignment="1" applyProtection="1">
      <alignment horizontal="center" vertical="center" wrapText="1"/>
      <protection/>
    </xf>
    <xf numFmtId="0" fontId="60" fillId="36" borderId="25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 locked="0"/>
    </xf>
    <xf numFmtId="43" fontId="60" fillId="0" borderId="0" xfId="6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166" fontId="60" fillId="39" borderId="25" xfId="60" applyNumberFormat="1" applyFont="1" applyFill="1" applyBorder="1" applyAlignment="1" applyProtection="1">
      <alignment horizontal="center" vertical="center"/>
      <protection locked="0"/>
    </xf>
    <xf numFmtId="0" fontId="60" fillId="37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10" fontId="60" fillId="39" borderId="10" xfId="49" applyNumberFormat="1" applyFont="1" applyFill="1" applyBorder="1" applyAlignment="1" applyProtection="1">
      <alignment vertical="center"/>
      <protection locked="0"/>
    </xf>
    <xf numFmtId="43" fontId="60" fillId="39" borderId="18" xfId="60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 wrapText="1"/>
      <protection locked="0"/>
    </xf>
    <xf numFmtId="10" fontId="60" fillId="39" borderId="3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10" fontId="60" fillId="39" borderId="21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 horizontal="center"/>
    </xf>
    <xf numFmtId="0" fontId="60" fillId="33" borderId="0" xfId="0" applyFont="1" applyFill="1" applyAlignment="1" applyProtection="1">
      <alignment/>
      <protection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43" fontId="60" fillId="39" borderId="17" xfId="60" applyFont="1" applyFill="1" applyBorder="1" applyAlignment="1" applyProtection="1">
      <alignment/>
      <protection locked="0"/>
    </xf>
    <xf numFmtId="0" fontId="62" fillId="0" borderId="0" xfId="0" applyFont="1" applyAlignment="1" applyProtection="1">
      <alignment horizontal="center"/>
      <protection/>
    </xf>
    <xf numFmtId="0" fontId="60" fillId="0" borderId="11" xfId="0" applyFont="1" applyBorder="1" applyAlignment="1" applyProtection="1">
      <alignment horizontal="left"/>
      <protection/>
    </xf>
    <xf numFmtId="0" fontId="60" fillId="0" borderId="36" xfId="0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37" borderId="11" xfId="0" applyFont="1" applyFill="1" applyBorder="1" applyAlignment="1" applyProtection="1">
      <alignment horizontal="left"/>
      <protection/>
    </xf>
    <xf numFmtId="0" fontId="60" fillId="37" borderId="36" xfId="0" applyFont="1" applyFill="1" applyBorder="1" applyAlignment="1" applyProtection="1">
      <alignment horizontal="left"/>
      <protection/>
    </xf>
    <xf numFmtId="0" fontId="60" fillId="37" borderId="21" xfId="0" applyFont="1" applyFill="1" applyBorder="1" applyAlignment="1" applyProtection="1">
      <alignment horizontal="left"/>
      <protection/>
    </xf>
    <xf numFmtId="10" fontId="60" fillId="39" borderId="10" xfId="49" applyNumberFormat="1" applyFont="1" applyFill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horizontal="left"/>
      <protection/>
    </xf>
    <xf numFmtId="0" fontId="60" fillId="0" borderId="36" xfId="0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6" fillId="40" borderId="0" xfId="0" applyFont="1" applyFill="1" applyAlignment="1">
      <alignment vertical="center"/>
    </xf>
    <xf numFmtId="0" fontId="66" fillId="40" borderId="0" xfId="0" applyFont="1" applyFill="1" applyAlignment="1">
      <alignment horizontal="center" vertical="center"/>
    </xf>
    <xf numFmtId="0" fontId="60" fillId="0" borderId="0" xfId="0" applyFont="1" applyAlignment="1">
      <alignment vertical="center"/>
    </xf>
    <xf numFmtId="49" fontId="67" fillId="41" borderId="0" xfId="0" applyNumberFormat="1" applyFont="1" applyFill="1" applyAlignment="1">
      <alignment horizontal="left" vertical="center" indent="1"/>
    </xf>
    <xf numFmtId="43" fontId="67" fillId="41" borderId="0" xfId="0" applyNumberFormat="1" applyFont="1" applyFill="1" applyAlignment="1">
      <alignment vertical="center"/>
    </xf>
    <xf numFmtId="0" fontId="67" fillId="41" borderId="0" xfId="0" applyFont="1" applyFill="1" applyAlignment="1">
      <alignment vertical="center"/>
    </xf>
    <xf numFmtId="168" fontId="67" fillId="41" borderId="0" xfId="0" applyNumberFormat="1" applyFont="1" applyFill="1" applyAlignment="1">
      <alignment horizontal="center" vertical="center"/>
    </xf>
    <xf numFmtId="164" fontId="67" fillId="41" borderId="0" xfId="45" applyNumberFormat="1" applyFont="1" applyFill="1" applyAlignment="1">
      <alignment horizontal="center" vertical="center"/>
    </xf>
    <xf numFmtId="7" fontId="67" fillId="41" borderId="0" xfId="45" applyNumberFormat="1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0" fontId="66" fillId="40" borderId="0" xfId="0" applyFont="1" applyFill="1" applyAlignment="1">
      <alignment/>
    </xf>
    <xf numFmtId="0" fontId="66" fillId="40" borderId="0" xfId="0" applyFont="1" applyFill="1" applyAlignment="1">
      <alignment horizontal="right"/>
    </xf>
    <xf numFmtId="169" fontId="68" fillId="40" borderId="0" xfId="0" applyNumberFormat="1" applyFont="1" applyFill="1" applyAlignment="1">
      <alignment horizontal="center"/>
    </xf>
    <xf numFmtId="1" fontId="60" fillId="39" borderId="21" xfId="0" applyNumberFormat="1" applyFont="1" applyFill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horizontal="left"/>
      <protection/>
    </xf>
    <xf numFmtId="0" fontId="60" fillId="0" borderId="36" xfId="0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/>
      <protection/>
    </xf>
    <xf numFmtId="0" fontId="60" fillId="37" borderId="11" xfId="0" applyFont="1" applyFill="1" applyBorder="1" applyAlignment="1" applyProtection="1">
      <alignment horizontal="left"/>
      <protection/>
    </xf>
    <xf numFmtId="0" fontId="60" fillId="37" borderId="36" xfId="0" applyFont="1" applyFill="1" applyBorder="1" applyAlignment="1" applyProtection="1">
      <alignment horizontal="left"/>
      <protection/>
    </xf>
    <xf numFmtId="0" fontId="60" fillId="37" borderId="21" xfId="0" applyFont="1" applyFill="1" applyBorder="1" applyAlignment="1" applyProtection="1">
      <alignment horizontal="left"/>
      <protection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12" borderId="37" xfId="0" applyFont="1" applyFill="1" applyBorder="1" applyAlignment="1">
      <alignment horizontal="center" vertical="center" textRotation="90" wrapText="1"/>
    </xf>
    <xf numFmtId="0" fontId="61" fillId="12" borderId="30" xfId="0" applyFont="1" applyFill="1" applyBorder="1" applyAlignment="1">
      <alignment horizontal="center" vertical="center" textRotation="90" wrapText="1"/>
    </xf>
    <xf numFmtId="0" fontId="61" fillId="12" borderId="12" xfId="0" applyFont="1" applyFill="1" applyBorder="1" applyAlignment="1">
      <alignment horizontal="center" vertical="center" textRotation="90" wrapText="1"/>
    </xf>
    <xf numFmtId="0" fontId="61" fillId="12" borderId="10" xfId="0" applyFont="1" applyFill="1" applyBorder="1" applyAlignment="1">
      <alignment horizontal="center" vertical="center" textRotation="90" wrapText="1"/>
    </xf>
    <xf numFmtId="0" fontId="61" fillId="12" borderId="28" xfId="0" applyFont="1" applyFill="1" applyBorder="1" applyAlignment="1">
      <alignment horizontal="center" vertical="center" textRotation="90" wrapText="1"/>
    </xf>
    <xf numFmtId="0" fontId="61" fillId="12" borderId="31" xfId="0" applyFont="1" applyFill="1" applyBorder="1" applyAlignment="1">
      <alignment horizontal="center" vertical="center" textRotation="90" wrapText="1"/>
    </xf>
    <xf numFmtId="0" fontId="60" fillId="18" borderId="30" xfId="0" applyFont="1" applyFill="1" applyBorder="1" applyAlignment="1" applyProtection="1">
      <alignment horizontal="center" vertical="center"/>
      <protection/>
    </xf>
    <xf numFmtId="0" fontId="60" fillId="18" borderId="31" xfId="0" applyFont="1" applyFill="1" applyBorder="1" applyAlignment="1" applyProtection="1">
      <alignment horizontal="center" vertical="center"/>
      <protection/>
    </xf>
    <xf numFmtId="0" fontId="61" fillId="18" borderId="38" xfId="0" applyFont="1" applyFill="1" applyBorder="1" applyAlignment="1">
      <alignment horizontal="center" vertical="center" textRotation="90" wrapText="1"/>
    </xf>
    <xf numFmtId="0" fontId="61" fillId="18" borderId="39" xfId="0" applyFont="1" applyFill="1" applyBorder="1" applyAlignment="1">
      <alignment horizontal="center" vertical="center" textRotation="90" wrapText="1"/>
    </xf>
    <xf numFmtId="0" fontId="61" fillId="18" borderId="34" xfId="0" applyFont="1" applyFill="1" applyBorder="1" applyAlignment="1">
      <alignment horizontal="center" vertical="center" textRotation="90" wrapText="1"/>
    </xf>
    <xf numFmtId="0" fontId="61" fillId="18" borderId="40" xfId="0" applyFont="1" applyFill="1" applyBorder="1" applyAlignment="1">
      <alignment horizontal="center" vertical="center" textRotation="90" wrapText="1"/>
    </xf>
    <xf numFmtId="0" fontId="61" fillId="12" borderId="38" xfId="0" applyFont="1" applyFill="1" applyBorder="1" applyAlignment="1">
      <alignment horizontal="center" vertical="center" textRotation="90" wrapText="1"/>
    </xf>
    <xf numFmtId="0" fontId="61" fillId="12" borderId="39" xfId="0" applyFont="1" applyFill="1" applyBorder="1" applyAlignment="1">
      <alignment horizontal="center" vertical="center" textRotation="90" wrapText="1"/>
    </xf>
    <xf numFmtId="0" fontId="61" fillId="12" borderId="26" xfId="0" applyFont="1" applyFill="1" applyBorder="1" applyAlignment="1">
      <alignment horizontal="center" vertical="center" textRotation="90" wrapText="1"/>
    </xf>
    <xf numFmtId="0" fontId="61" fillId="12" borderId="20" xfId="0" applyFont="1" applyFill="1" applyBorder="1" applyAlignment="1">
      <alignment horizontal="center" vertical="center" textRotation="90" wrapText="1"/>
    </xf>
    <xf numFmtId="0" fontId="61" fillId="12" borderId="34" xfId="0" applyFont="1" applyFill="1" applyBorder="1" applyAlignment="1">
      <alignment horizontal="center" vertical="center" textRotation="90" wrapText="1"/>
    </xf>
    <xf numFmtId="0" fontId="61" fillId="12" borderId="40" xfId="0" applyFont="1" applyFill="1" applyBorder="1" applyAlignment="1">
      <alignment horizontal="center" vertical="center" textRotation="90" wrapText="1"/>
    </xf>
    <xf numFmtId="0" fontId="61" fillId="18" borderId="26" xfId="0" applyFont="1" applyFill="1" applyBorder="1" applyAlignment="1">
      <alignment horizontal="center" vertical="center" textRotation="90" wrapText="1"/>
    </xf>
    <xf numFmtId="0" fontId="61" fillId="18" borderId="20" xfId="0" applyFont="1" applyFill="1" applyBorder="1" applyAlignment="1">
      <alignment horizontal="center" vertical="center" textRotation="90" wrapText="1"/>
    </xf>
    <xf numFmtId="0" fontId="61" fillId="18" borderId="41" xfId="0" applyFont="1" applyFill="1" applyBorder="1" applyAlignment="1">
      <alignment horizontal="center" vertical="center" textRotation="90" wrapText="1"/>
    </xf>
    <xf numFmtId="0" fontId="61" fillId="18" borderId="42" xfId="0" applyFont="1" applyFill="1" applyBorder="1" applyAlignment="1">
      <alignment horizontal="center" vertical="center" textRotation="90" wrapText="1"/>
    </xf>
    <xf numFmtId="0" fontId="61" fillId="18" borderId="43" xfId="0" applyFont="1" applyFill="1" applyBorder="1" applyAlignment="1">
      <alignment horizontal="center" vertical="center" textRotation="90" wrapText="1"/>
    </xf>
    <xf numFmtId="0" fontId="61" fillId="18" borderId="37" xfId="0" applyFont="1" applyFill="1" applyBorder="1" applyAlignment="1">
      <alignment horizontal="center" vertical="center" textRotation="90" wrapText="1"/>
    </xf>
    <xf numFmtId="0" fontId="61" fillId="18" borderId="12" xfId="0" applyFont="1" applyFill="1" applyBorder="1" applyAlignment="1">
      <alignment horizontal="center" vertical="center" textRotation="90" wrapText="1"/>
    </xf>
    <xf numFmtId="0" fontId="61" fillId="18" borderId="28" xfId="0" applyFont="1" applyFill="1" applyBorder="1" applyAlignment="1">
      <alignment horizontal="center" vertical="center" textRotation="90" wrapText="1"/>
    </xf>
    <xf numFmtId="0" fontId="61" fillId="18" borderId="44" xfId="0" applyFont="1" applyFill="1" applyBorder="1" applyAlignment="1">
      <alignment horizontal="center" vertical="center" textRotation="90" wrapText="1"/>
    </xf>
    <xf numFmtId="0" fontId="61" fillId="18" borderId="22" xfId="0" applyFont="1" applyFill="1" applyBorder="1" applyAlignment="1">
      <alignment horizontal="center" vertical="center" textRotation="90" wrapText="1"/>
    </xf>
    <xf numFmtId="0" fontId="61" fillId="18" borderId="14" xfId="0" applyFont="1" applyFill="1" applyBorder="1" applyAlignment="1">
      <alignment horizontal="center" vertical="center" textRotation="90" wrapText="1"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9" fontId="60" fillId="12" borderId="33" xfId="0" applyNumberFormat="1" applyFont="1" applyFill="1" applyBorder="1" applyAlignment="1">
      <alignment horizontal="left" vertical="center" wrapText="1" indent="1"/>
    </xf>
    <xf numFmtId="49" fontId="60" fillId="12" borderId="18" xfId="0" applyNumberFormat="1" applyFont="1" applyFill="1" applyBorder="1" applyAlignment="1">
      <alignment horizontal="left" vertical="center" wrapText="1" indent="1"/>
    </xf>
    <xf numFmtId="49" fontId="60" fillId="12" borderId="19" xfId="0" applyNumberFormat="1" applyFont="1" applyFill="1" applyBorder="1" applyAlignment="1">
      <alignment horizontal="left" vertical="center" wrapText="1" indent="1"/>
    </xf>
    <xf numFmtId="0" fontId="68" fillId="42" borderId="0" xfId="0" applyFont="1" applyFill="1" applyAlignment="1">
      <alignment horizontal="center" vertical="center"/>
    </xf>
    <xf numFmtId="0" fontId="62" fillId="0" borderId="0" xfId="0" applyFont="1" applyAlignment="1" applyProtection="1">
      <alignment horizontal="center"/>
      <protection/>
    </xf>
    <xf numFmtId="0" fontId="61" fillId="38" borderId="37" xfId="0" applyFont="1" applyFill="1" applyBorder="1" applyAlignment="1" applyProtection="1">
      <alignment horizontal="center"/>
      <protection/>
    </xf>
    <xf numFmtId="0" fontId="61" fillId="38" borderId="30" xfId="0" applyFont="1" applyFill="1" applyBorder="1" applyAlignment="1" applyProtection="1">
      <alignment horizontal="center"/>
      <protection/>
    </xf>
    <xf numFmtId="0" fontId="61" fillId="38" borderId="33" xfId="0" applyFont="1" applyFill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1" fillId="39" borderId="10" xfId="0" applyFont="1" applyFill="1" applyBorder="1" applyAlignment="1" applyProtection="1">
      <alignment horizontal="left"/>
      <protection locked="0"/>
    </xf>
    <xf numFmtId="0" fontId="61" fillId="39" borderId="18" xfId="0" applyFont="1" applyFill="1" applyBorder="1" applyAlignment="1" applyProtection="1">
      <alignment horizontal="left"/>
      <protection locked="0"/>
    </xf>
    <xf numFmtId="0" fontId="60" fillId="0" borderId="45" xfId="0" applyFont="1" applyBorder="1" applyAlignment="1" applyProtection="1">
      <alignment horizontal="left"/>
      <protection/>
    </xf>
    <xf numFmtId="0" fontId="60" fillId="0" borderId="46" xfId="0" applyFont="1" applyBorder="1" applyAlignment="1" applyProtection="1">
      <alignment horizontal="left"/>
      <protection/>
    </xf>
    <xf numFmtId="0" fontId="60" fillId="0" borderId="47" xfId="0" applyFont="1" applyBorder="1" applyAlignment="1" applyProtection="1">
      <alignment horizontal="left"/>
      <protection/>
    </xf>
    <xf numFmtId="0" fontId="60" fillId="0" borderId="45" xfId="0" applyFont="1" applyBorder="1" applyAlignment="1" applyProtection="1">
      <alignment vertical="distributed" wrapText="1"/>
      <protection/>
    </xf>
    <xf numFmtId="0" fontId="60" fillId="0" borderId="46" xfId="0" applyFont="1" applyBorder="1" applyAlignment="1" applyProtection="1">
      <alignment vertical="distributed" wrapText="1"/>
      <protection/>
    </xf>
    <xf numFmtId="0" fontId="60" fillId="0" borderId="47" xfId="0" applyFont="1" applyBorder="1" applyAlignment="1" applyProtection="1">
      <alignment vertical="distributed" wrapText="1"/>
      <protection/>
    </xf>
    <xf numFmtId="0" fontId="60" fillId="0" borderId="48" xfId="0" applyFont="1" applyBorder="1" applyAlignment="1" applyProtection="1">
      <alignment horizontal="left"/>
      <protection/>
    </xf>
    <xf numFmtId="0" fontId="60" fillId="0" borderId="35" xfId="0" applyFont="1" applyBorder="1" applyAlignment="1" applyProtection="1">
      <alignment horizontal="left"/>
      <protection/>
    </xf>
    <xf numFmtId="0" fontId="60" fillId="0" borderId="40" xfId="0" applyFont="1" applyBorder="1" applyAlignment="1" applyProtection="1">
      <alignment horizontal="left"/>
      <protection/>
    </xf>
    <xf numFmtId="0" fontId="61" fillId="38" borderId="49" xfId="0" applyFont="1" applyFill="1" applyBorder="1" applyAlignment="1" applyProtection="1">
      <alignment horizontal="center"/>
      <protection/>
    </xf>
    <xf numFmtId="0" fontId="61" fillId="38" borderId="50" xfId="0" applyFont="1" applyFill="1" applyBorder="1" applyAlignment="1" applyProtection="1">
      <alignment horizontal="center"/>
      <protection/>
    </xf>
    <xf numFmtId="0" fontId="61" fillId="38" borderId="51" xfId="0" applyFont="1" applyFill="1" applyBorder="1" applyAlignment="1" applyProtection="1">
      <alignment horizontal="center"/>
      <protection/>
    </xf>
    <xf numFmtId="0" fontId="60" fillId="0" borderId="26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60" fillId="0" borderId="20" xfId="0" applyFont="1" applyBorder="1" applyAlignment="1" applyProtection="1">
      <alignment horizontal="left"/>
      <protection/>
    </xf>
    <xf numFmtId="0" fontId="60" fillId="0" borderId="42" xfId="0" applyFont="1" applyBorder="1" applyAlignment="1" applyProtection="1">
      <alignment horizontal="left"/>
      <protection/>
    </xf>
    <xf numFmtId="0" fontId="60" fillId="0" borderId="36" xfId="0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52" xfId="0" applyFont="1" applyBorder="1" applyAlignment="1" applyProtection="1">
      <alignment horizontal="center"/>
      <protection/>
    </xf>
    <xf numFmtId="0" fontId="61" fillId="39" borderId="31" xfId="0" applyFont="1" applyFill="1" applyBorder="1" applyAlignment="1" applyProtection="1">
      <alignment horizontal="left"/>
      <protection locked="0"/>
    </xf>
    <xf numFmtId="0" fontId="61" fillId="39" borderId="19" xfId="0" applyFont="1" applyFill="1" applyBorder="1" applyAlignment="1" applyProtection="1">
      <alignment horizontal="left"/>
      <protection locked="0"/>
    </xf>
    <xf numFmtId="0" fontId="60" fillId="0" borderId="11" xfId="0" applyFont="1" applyBorder="1" applyAlignment="1" applyProtection="1">
      <alignment horizontal="left"/>
      <protection/>
    </xf>
    <xf numFmtId="0" fontId="63" fillId="0" borderId="11" xfId="0" applyFont="1" applyBorder="1" applyAlignment="1" applyProtection="1">
      <alignment horizontal="left"/>
      <protection/>
    </xf>
    <xf numFmtId="0" fontId="63" fillId="0" borderId="36" xfId="0" applyFont="1" applyBorder="1" applyAlignment="1" applyProtection="1">
      <alignment horizontal="left"/>
      <protection/>
    </xf>
    <xf numFmtId="0" fontId="63" fillId="0" borderId="21" xfId="0" applyFont="1" applyBorder="1" applyAlignment="1" applyProtection="1">
      <alignment horizontal="left"/>
      <protection/>
    </xf>
    <xf numFmtId="0" fontId="60" fillId="39" borderId="11" xfId="0" applyFont="1" applyFill="1" applyBorder="1" applyAlignment="1" applyProtection="1">
      <alignment horizontal="left"/>
      <protection locked="0"/>
    </xf>
    <xf numFmtId="0" fontId="60" fillId="39" borderId="36" xfId="0" applyFont="1" applyFill="1" applyBorder="1" applyAlignment="1" applyProtection="1">
      <alignment horizontal="left"/>
      <protection locked="0"/>
    </xf>
    <xf numFmtId="0" fontId="60" fillId="39" borderId="21" xfId="0" applyFont="1" applyFill="1" applyBorder="1" applyAlignment="1" applyProtection="1">
      <alignment horizontal="left"/>
      <protection locked="0"/>
    </xf>
    <xf numFmtId="0" fontId="61" fillId="38" borderId="34" xfId="0" applyFont="1" applyFill="1" applyBorder="1" applyAlignment="1" applyProtection="1">
      <alignment horizontal="right"/>
      <protection/>
    </xf>
    <xf numFmtId="0" fontId="60" fillId="38" borderId="35" xfId="0" applyFont="1" applyFill="1" applyBorder="1" applyAlignment="1" applyProtection="1">
      <alignment horizontal="right"/>
      <protection/>
    </xf>
    <xf numFmtId="0" fontId="60" fillId="0" borderId="34" xfId="0" applyFont="1" applyBorder="1" applyAlignment="1" applyProtection="1">
      <alignment horizontal="left" wrapText="1"/>
      <protection/>
    </xf>
    <xf numFmtId="0" fontId="60" fillId="0" borderId="35" xfId="0" applyFont="1" applyBorder="1" applyAlignment="1" applyProtection="1">
      <alignment horizontal="left" wrapText="1"/>
      <protection/>
    </xf>
    <xf numFmtId="0" fontId="61" fillId="38" borderId="49" xfId="0" applyFont="1" applyFill="1" applyBorder="1" applyAlignment="1" applyProtection="1">
      <alignment horizontal="center" vertical="center" wrapText="1"/>
      <protection/>
    </xf>
    <xf numFmtId="0" fontId="61" fillId="38" borderId="50" xfId="0" applyFont="1" applyFill="1" applyBorder="1" applyAlignment="1" applyProtection="1">
      <alignment horizontal="center" vertical="center" wrapText="1"/>
      <protection/>
    </xf>
    <xf numFmtId="0" fontId="61" fillId="38" borderId="5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Border="1" applyAlignment="1" applyProtection="1">
      <alignment horizontal="left" vertical="center" wrapText="1"/>
      <protection/>
    </xf>
    <xf numFmtId="0" fontId="60" fillId="0" borderId="36" xfId="0" applyFont="1" applyBorder="1" applyAlignment="1" applyProtection="1">
      <alignment horizontal="left" vertical="center" wrapText="1"/>
      <protection/>
    </xf>
    <xf numFmtId="0" fontId="60" fillId="0" borderId="21" xfId="0" applyFont="1" applyBorder="1" applyAlignment="1" applyProtection="1">
      <alignment horizontal="left" vertical="center" wrapText="1"/>
      <protection/>
    </xf>
    <xf numFmtId="0" fontId="60" fillId="0" borderId="53" xfId="0" applyFont="1" applyBorder="1" applyAlignment="1" applyProtection="1">
      <alignment horizontal="left"/>
      <protection/>
    </xf>
    <xf numFmtId="0" fontId="60" fillId="0" borderId="54" xfId="0" applyFont="1" applyBorder="1" applyAlignment="1" applyProtection="1">
      <alignment horizontal="left"/>
      <protection/>
    </xf>
    <xf numFmtId="0" fontId="60" fillId="0" borderId="52" xfId="0" applyFont="1" applyBorder="1" applyAlignment="1" applyProtection="1">
      <alignment horizontal="left"/>
      <protection/>
    </xf>
    <xf numFmtId="0" fontId="60" fillId="37" borderId="11" xfId="0" applyFont="1" applyFill="1" applyBorder="1" applyAlignment="1" applyProtection="1">
      <alignment horizontal="left"/>
      <protection/>
    </xf>
    <xf numFmtId="0" fontId="60" fillId="37" borderId="36" xfId="0" applyFont="1" applyFill="1" applyBorder="1" applyAlignment="1" applyProtection="1">
      <alignment horizontal="left"/>
      <protection/>
    </xf>
    <xf numFmtId="0" fontId="60" fillId="37" borderId="21" xfId="0" applyFont="1" applyFill="1" applyBorder="1" applyAlignment="1" applyProtection="1">
      <alignment horizontal="left"/>
      <protection/>
    </xf>
    <xf numFmtId="0" fontId="71" fillId="43" borderId="10" xfId="0" applyFont="1" applyFill="1" applyBorder="1" applyAlignment="1" applyProtection="1">
      <alignment horizontal="left"/>
      <protection/>
    </xf>
    <xf numFmtId="0" fontId="60" fillId="0" borderId="10" xfId="0" applyFont="1" applyBorder="1" applyAlignment="1" applyProtection="1">
      <alignment horizontal="left"/>
      <protection/>
    </xf>
    <xf numFmtId="0" fontId="60" fillId="37" borderId="10" xfId="0" applyFont="1" applyFill="1" applyBorder="1" applyAlignment="1" applyProtection="1">
      <alignment horizontal="left"/>
      <protection/>
    </xf>
    <xf numFmtId="0" fontId="71" fillId="43" borderId="55" xfId="0" applyFont="1" applyFill="1" applyBorder="1" applyAlignment="1" applyProtection="1">
      <alignment horizontal="left"/>
      <protection/>
    </xf>
    <xf numFmtId="0" fontId="71" fillId="43" borderId="56" xfId="0" applyFont="1" applyFill="1" applyBorder="1" applyAlignment="1" applyProtection="1">
      <alignment horizontal="left"/>
      <protection/>
    </xf>
    <xf numFmtId="0" fontId="71" fillId="43" borderId="57" xfId="0" applyFont="1" applyFill="1" applyBorder="1" applyAlignment="1" applyProtection="1">
      <alignment horizontal="left"/>
      <protection/>
    </xf>
    <xf numFmtId="0" fontId="61" fillId="38" borderId="58" xfId="0" applyFont="1" applyFill="1" applyBorder="1" applyAlignment="1" applyProtection="1">
      <alignment horizontal="center"/>
      <protection/>
    </xf>
    <xf numFmtId="0" fontId="60" fillId="38" borderId="59" xfId="0" applyFont="1" applyFill="1" applyBorder="1" applyAlignment="1" applyProtection="1">
      <alignment horizontal="center"/>
      <protection/>
    </xf>
    <xf numFmtId="0" fontId="60" fillId="0" borderId="60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61" xfId="0" applyFont="1" applyBorder="1" applyAlignment="1" applyProtection="1">
      <alignment horizontal="left" vertical="center" wrapText="1"/>
      <protection/>
    </xf>
    <xf numFmtId="0" fontId="60" fillId="0" borderId="56" xfId="0" applyFont="1" applyBorder="1" applyAlignment="1" applyProtection="1">
      <alignment horizontal="left" vertical="center" wrapText="1"/>
      <protection/>
    </xf>
    <xf numFmtId="0" fontId="60" fillId="0" borderId="62" xfId="0" applyFont="1" applyBorder="1" applyAlignment="1" applyProtection="1">
      <alignment horizontal="left" vertical="center" wrapText="1"/>
      <protection/>
    </xf>
    <xf numFmtId="0" fontId="60" fillId="0" borderId="45" xfId="0" applyFont="1" applyBorder="1" applyAlignment="1" applyProtection="1">
      <alignment horizontal="left" vertical="center" wrapText="1"/>
      <protection/>
    </xf>
    <xf numFmtId="0" fontId="60" fillId="0" borderId="46" xfId="0" applyFont="1" applyBorder="1" applyAlignment="1" applyProtection="1">
      <alignment horizontal="left" vertical="center" wrapText="1"/>
      <protection/>
    </xf>
    <xf numFmtId="0" fontId="60" fillId="0" borderId="47" xfId="0" applyFont="1" applyBorder="1" applyAlignment="1" applyProtection="1">
      <alignment horizontal="left" vertical="center" wrapText="1"/>
      <protection/>
    </xf>
    <xf numFmtId="43" fontId="60" fillId="37" borderId="63" xfId="60" applyFont="1" applyFill="1" applyBorder="1" applyAlignment="1" applyProtection="1">
      <alignment horizontal="right" vertical="center"/>
      <protection/>
    </xf>
    <xf numFmtId="43" fontId="60" fillId="37" borderId="15" xfId="60" applyFont="1" applyFill="1" applyBorder="1" applyAlignment="1" applyProtection="1">
      <alignment horizontal="right" vertical="center"/>
      <protection/>
    </xf>
    <xf numFmtId="0" fontId="60" fillId="39" borderId="11" xfId="0" applyFont="1" applyFill="1" applyBorder="1" applyAlignment="1" applyProtection="1">
      <alignment horizontal="left" vertical="center" wrapText="1"/>
      <protection locked="0"/>
    </xf>
    <xf numFmtId="0" fontId="60" fillId="39" borderId="36" xfId="0" applyFont="1" applyFill="1" applyBorder="1" applyAlignment="1" applyProtection="1">
      <alignment horizontal="left" vertical="center" wrapText="1"/>
      <protection locked="0"/>
    </xf>
    <xf numFmtId="0" fontId="60" fillId="39" borderId="21" xfId="0" applyFont="1" applyFill="1" applyBorder="1" applyAlignment="1" applyProtection="1">
      <alignment horizontal="left" vertical="center" wrapText="1"/>
      <protection locked="0"/>
    </xf>
    <xf numFmtId="0" fontId="61" fillId="36" borderId="58" xfId="0" applyFont="1" applyFill="1" applyBorder="1" applyAlignment="1" applyProtection="1">
      <alignment horizontal="center"/>
      <protection/>
    </xf>
    <xf numFmtId="0" fontId="61" fillId="36" borderId="59" xfId="0" applyFont="1" applyFill="1" applyBorder="1" applyAlignment="1" applyProtection="1">
      <alignment horizontal="center"/>
      <protection/>
    </xf>
    <xf numFmtId="0" fontId="61" fillId="38" borderId="58" xfId="0" applyFont="1" applyFill="1" applyBorder="1" applyAlignment="1" applyProtection="1">
      <alignment horizontal="right"/>
      <protection/>
    </xf>
    <xf numFmtId="0" fontId="60" fillId="38" borderId="59" xfId="0" applyFont="1" applyFill="1" applyBorder="1" applyAlignment="1" applyProtection="1">
      <alignment horizontal="right"/>
      <protection/>
    </xf>
    <xf numFmtId="0" fontId="61" fillId="38" borderId="64" xfId="0" applyFont="1" applyFill="1" applyBorder="1" applyAlignment="1" applyProtection="1">
      <alignment horizontal="center"/>
      <protection/>
    </xf>
    <xf numFmtId="0" fontId="61" fillId="38" borderId="65" xfId="0" applyFont="1" applyFill="1" applyBorder="1" applyAlignment="1" applyProtection="1">
      <alignment horizontal="center"/>
      <protection/>
    </xf>
    <xf numFmtId="0" fontId="61" fillId="38" borderId="23" xfId="0" applyFont="1" applyFill="1" applyBorder="1" applyAlignment="1" applyProtection="1">
      <alignment horizontal="center"/>
      <protection/>
    </xf>
    <xf numFmtId="0" fontId="61" fillId="36" borderId="29" xfId="0" applyFont="1" applyFill="1" applyBorder="1" applyAlignment="1" applyProtection="1">
      <alignment horizontal="center" vertical="center" textRotation="90"/>
      <protection/>
    </xf>
    <xf numFmtId="0" fontId="61" fillId="36" borderId="10" xfId="0" applyFont="1" applyFill="1" applyBorder="1" applyAlignment="1" applyProtection="1">
      <alignment horizontal="center" vertical="center" textRotation="90"/>
      <protection/>
    </xf>
    <xf numFmtId="0" fontId="61" fillId="36" borderId="31" xfId="0" applyFont="1" applyFill="1" applyBorder="1" applyAlignment="1" applyProtection="1">
      <alignment horizontal="center" vertical="center" textRotation="90"/>
      <protection/>
    </xf>
    <xf numFmtId="165" fontId="70" fillId="37" borderId="15" xfId="60" applyNumberFormat="1" applyFont="1" applyFill="1" applyBorder="1" applyAlignment="1" applyProtection="1">
      <alignment horizontal="center" vertical="center" textRotation="90"/>
      <protection/>
    </xf>
    <xf numFmtId="165" fontId="70" fillId="37" borderId="18" xfId="60" applyNumberFormat="1" applyFont="1" applyFill="1" applyBorder="1" applyAlignment="1" applyProtection="1">
      <alignment horizontal="center" vertical="center" textRotation="90"/>
      <protection/>
    </xf>
    <xf numFmtId="165" fontId="70" fillId="37" borderId="19" xfId="60" applyNumberFormat="1" applyFont="1" applyFill="1" applyBorder="1" applyAlignment="1" applyProtection="1">
      <alignment horizontal="center" vertical="center" textRotation="90"/>
      <protection/>
    </xf>
    <xf numFmtId="0" fontId="61" fillId="36" borderId="27" xfId="0" applyFont="1" applyFill="1" applyBorder="1" applyAlignment="1" applyProtection="1">
      <alignment horizontal="center"/>
      <protection/>
    </xf>
    <xf numFmtId="10" fontId="60" fillId="39" borderId="66" xfId="0" applyNumberFormat="1" applyFont="1" applyFill="1" applyBorder="1" applyAlignment="1" applyProtection="1">
      <alignment horizontal="center" vertical="center"/>
      <protection locked="0"/>
    </xf>
    <xf numFmtId="10" fontId="60" fillId="39" borderId="0" xfId="0" applyNumberFormat="1" applyFont="1" applyFill="1" applyBorder="1" applyAlignment="1" applyProtection="1">
      <alignment horizontal="center" vertical="center"/>
      <protection locked="0"/>
    </xf>
    <xf numFmtId="10" fontId="60" fillId="39" borderId="35" xfId="0" applyNumberFormat="1" applyFont="1" applyFill="1" applyBorder="1" applyAlignment="1" applyProtection="1">
      <alignment horizontal="center" vertical="center"/>
      <protection locked="0"/>
    </xf>
    <xf numFmtId="0" fontId="60" fillId="2" borderId="11" xfId="0" applyFont="1" applyFill="1" applyBorder="1" applyAlignment="1" applyProtection="1">
      <alignment horizontal="left"/>
      <protection/>
    </xf>
    <xf numFmtId="0" fontId="60" fillId="2" borderId="36" xfId="0" applyFont="1" applyFill="1" applyBorder="1" applyAlignment="1" applyProtection="1">
      <alignment horizontal="left"/>
      <protection/>
    </xf>
    <xf numFmtId="0" fontId="60" fillId="2" borderId="21" xfId="0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Orienta&#231;&#245;es Gerais'!A1" /><Relationship Id="rId2" Type="http://schemas.openxmlformats.org/officeDocument/2006/relationships/hyperlink" Target="#'Mem&#243;ria de C&#225;lculo Orienta&#231;&#245;es'!A1" /><Relationship Id="rId3" Type="http://schemas.openxmlformats.org/officeDocument/2006/relationships/hyperlink" Target="#'D&#250;vidas Frequent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9525</xdr:rowOff>
    </xdr:from>
    <xdr:to>
      <xdr:col>1</xdr:col>
      <xdr:colOff>1962150</xdr:colOff>
      <xdr:row>4</xdr:row>
      <xdr:rowOff>85725</xdr:rowOff>
    </xdr:to>
    <xdr:sp>
      <xdr:nvSpPr>
        <xdr:cNvPr id="1" name="Texto explicativo em seta para a esquerda 5">
          <a:hlinkClick r:id="rId1"/>
        </xdr:cNvPr>
        <xdr:cNvSpPr>
          <a:spLocks/>
        </xdr:cNvSpPr>
      </xdr:nvSpPr>
      <xdr:spPr>
        <a:xfrm>
          <a:off x="361950" y="200025"/>
          <a:ext cx="1781175" cy="752475"/>
        </a:xfrm>
        <a:prstGeom prst="leftArrowCallout">
          <a:avLst>
            <a:gd name="adj1" fmla="val -14976"/>
            <a:gd name="adj2" fmla="val -4090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2</xdr:col>
      <xdr:colOff>123825</xdr:colOff>
      <xdr:row>4</xdr:row>
      <xdr:rowOff>95250</xdr:rowOff>
    </xdr:to>
    <xdr:sp>
      <xdr:nvSpPr>
        <xdr:cNvPr id="1" name="Texto explicativo em seta para a esquerda 1">
          <a:hlinkClick r:id="rId1"/>
        </xdr:cNvPr>
        <xdr:cNvSpPr>
          <a:spLocks/>
        </xdr:cNvSpPr>
      </xdr:nvSpPr>
      <xdr:spPr>
        <a:xfrm>
          <a:off x="104775" y="495300"/>
          <a:ext cx="1619250" cy="542925"/>
        </a:xfrm>
        <a:prstGeom prst="leftArrowCallout">
          <a:avLst>
            <a:gd name="adj1" fmla="val -14976"/>
            <a:gd name="adj2" fmla="val -41722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1733550</xdr:colOff>
      <xdr:row>3</xdr:row>
      <xdr:rowOff>133350</xdr:rowOff>
    </xdr:to>
    <xdr:sp>
      <xdr:nvSpPr>
        <xdr:cNvPr id="1" name="Texto explicativo em seta para a esquerda 3">
          <a:hlinkClick r:id="rId1"/>
        </xdr:cNvPr>
        <xdr:cNvSpPr>
          <a:spLocks/>
        </xdr:cNvSpPr>
      </xdr:nvSpPr>
      <xdr:spPr>
        <a:xfrm>
          <a:off x="123825" y="95250"/>
          <a:ext cx="1790700" cy="923925"/>
        </a:xfrm>
        <a:prstGeom prst="leftArrowCallout">
          <a:avLst>
            <a:gd name="adj1" fmla="val -14976"/>
            <a:gd name="adj2" fmla="val -3715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2</xdr:col>
      <xdr:colOff>438150</xdr:colOff>
      <xdr:row>2</xdr:row>
      <xdr:rowOff>142875</xdr:rowOff>
    </xdr:to>
    <xdr:sp>
      <xdr:nvSpPr>
        <xdr:cNvPr id="1" name="Texto explicativo em seta para a esquerda 6">
          <a:hlinkClick r:id="rId1"/>
        </xdr:cNvPr>
        <xdr:cNvSpPr>
          <a:spLocks/>
        </xdr:cNvSpPr>
      </xdr:nvSpPr>
      <xdr:spPr>
        <a:xfrm>
          <a:off x="247650" y="123825"/>
          <a:ext cx="1685925" cy="381000"/>
        </a:xfrm>
        <a:prstGeom prst="leftArrowCallout">
          <a:avLst>
            <a:gd name="adj1" fmla="val -14976"/>
            <a:gd name="adj2" fmla="val -44351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2</xdr:col>
      <xdr:colOff>438150</xdr:colOff>
      <xdr:row>2</xdr:row>
      <xdr:rowOff>142875</xdr:rowOff>
    </xdr:to>
    <xdr:sp>
      <xdr:nvSpPr>
        <xdr:cNvPr id="1" name="Texto explicativo em seta para a esquerda 6">
          <a:hlinkClick r:id="rId1"/>
        </xdr:cNvPr>
        <xdr:cNvSpPr>
          <a:spLocks/>
        </xdr:cNvSpPr>
      </xdr:nvSpPr>
      <xdr:spPr>
        <a:xfrm>
          <a:off x="247650" y="123825"/>
          <a:ext cx="1685925" cy="381000"/>
        </a:xfrm>
        <a:prstGeom prst="leftArrowCallout">
          <a:avLst>
            <a:gd name="adj1" fmla="val -14976"/>
            <a:gd name="adj2" fmla="val -44351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zoomScalePageLayoutView="0" workbookViewId="0" topLeftCell="A4">
      <selection activeCell="D23" sqref="D23"/>
    </sheetView>
  </sheetViews>
  <sheetFormatPr defaultColWidth="9.140625" defaultRowHeight="15"/>
  <cols>
    <col min="1" max="1" width="22.57421875" style="6" bestFit="1" customWidth="1"/>
    <col min="2" max="16384" width="9.140625" style="6" customWidth="1"/>
  </cols>
  <sheetData>
    <row r="1" ht="15">
      <c r="A1" s="5" t="s">
        <v>65</v>
      </c>
    </row>
    <row r="2" spans="1:2" ht="15">
      <c r="A2" s="7"/>
      <c r="B2" s="8"/>
    </row>
    <row r="3" ht="15">
      <c r="A3" s="9" t="s">
        <v>66</v>
      </c>
    </row>
    <row r="4" ht="15">
      <c r="A4" s="9" t="s">
        <v>67</v>
      </c>
    </row>
    <row r="5" ht="15">
      <c r="A5" s="9" t="s">
        <v>69</v>
      </c>
    </row>
    <row r="6" ht="15">
      <c r="A6" s="9" t="s">
        <v>1</v>
      </c>
    </row>
    <row r="7" ht="15">
      <c r="A7" s="9" t="s">
        <v>68</v>
      </c>
    </row>
    <row r="8" ht="15">
      <c r="A8" s="9" t="s">
        <v>77</v>
      </c>
    </row>
    <row r="9" ht="15">
      <c r="A9" s="9" t="s">
        <v>70</v>
      </c>
    </row>
    <row r="10" ht="15">
      <c r="A10" s="10"/>
    </row>
    <row r="11" ht="15">
      <c r="A11" s="9" t="s">
        <v>71</v>
      </c>
    </row>
    <row r="12" ht="15">
      <c r="A12" s="9" t="s">
        <v>74</v>
      </c>
    </row>
    <row r="13" ht="15">
      <c r="A13" s="9" t="s">
        <v>123</v>
      </c>
    </row>
    <row r="14" ht="15">
      <c r="A14" s="9" t="s">
        <v>124</v>
      </c>
    </row>
    <row r="15" ht="15">
      <c r="A15" s="9" t="s">
        <v>323</v>
      </c>
    </row>
    <row r="16" ht="15">
      <c r="A16" s="9" t="s">
        <v>75</v>
      </c>
    </row>
    <row r="17" ht="15">
      <c r="A17" s="10"/>
    </row>
    <row r="18" ht="15">
      <c r="A18" s="9" t="s">
        <v>76</v>
      </c>
    </row>
    <row r="19" ht="15">
      <c r="A19" s="9" t="s">
        <v>53</v>
      </c>
    </row>
    <row r="20" ht="15">
      <c r="A20" s="9" t="s">
        <v>72</v>
      </c>
    </row>
    <row r="21" ht="15">
      <c r="A21" s="9" t="s">
        <v>324</v>
      </c>
    </row>
    <row r="22" ht="15">
      <c r="A22" s="9" t="s">
        <v>73</v>
      </c>
    </row>
    <row r="23" ht="15">
      <c r="A23" s="9" t="s">
        <v>126</v>
      </c>
    </row>
    <row r="24" ht="15">
      <c r="A24" s="9" t="s">
        <v>127</v>
      </c>
    </row>
    <row r="25" ht="15">
      <c r="A25" s="9" t="s">
        <v>128</v>
      </c>
    </row>
    <row r="26" ht="15">
      <c r="A26" s="9" t="s">
        <v>129</v>
      </c>
    </row>
    <row r="27" ht="15">
      <c r="A27" s="9" t="s">
        <v>130</v>
      </c>
    </row>
    <row r="28" ht="15">
      <c r="A28" s="9" t="s">
        <v>131</v>
      </c>
    </row>
    <row r="30" ht="15">
      <c r="A30" s="9" t="s">
        <v>78</v>
      </c>
    </row>
    <row r="31" ht="15">
      <c r="A31" s="9" t="s">
        <v>79</v>
      </c>
    </row>
    <row r="32" ht="15">
      <c r="A32" s="9" t="s">
        <v>80</v>
      </c>
    </row>
    <row r="33" ht="15">
      <c r="A33" s="9" t="s">
        <v>81</v>
      </c>
    </row>
    <row r="34" ht="15">
      <c r="A34" s="9" t="s">
        <v>122</v>
      </c>
    </row>
  </sheetData>
  <sheetProtection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Q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spans="3:17" ht="23.25">
      <c r="C1" s="170" t="s">
        <v>312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</sheetData>
  <sheetProtection selectLockedCells="1"/>
  <mergeCells count="1">
    <mergeCell ref="C1:Q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0"/>
  <sheetViews>
    <sheetView showGridLines="0" zoomScalePageLayoutView="0" workbookViewId="0" topLeftCell="B1">
      <selection activeCell="B18" sqref="B18"/>
    </sheetView>
  </sheetViews>
  <sheetFormatPr defaultColWidth="9.140625" defaultRowHeight="15"/>
  <cols>
    <col min="1" max="1" width="2.7109375" style="0" customWidth="1"/>
    <col min="2" max="2" width="176.57421875" style="0" customWidth="1"/>
  </cols>
  <sheetData>
    <row r="1" ht="15">
      <c r="C1" t="s">
        <v>305</v>
      </c>
    </row>
    <row r="3" ht="23.25">
      <c r="B3" s="133" t="s">
        <v>312</v>
      </c>
    </row>
    <row r="7" ht="18.75">
      <c r="B7" s="3" t="s">
        <v>87</v>
      </c>
    </row>
    <row r="8" ht="15">
      <c r="B8" s="2"/>
    </row>
    <row r="9" ht="15">
      <c r="B9" s="1"/>
    </row>
    <row r="10" s="131" customFormat="1" ht="14.25">
      <c r="B10" s="130" t="s">
        <v>298</v>
      </c>
    </row>
    <row r="11" s="131" customFormat="1" ht="14.25">
      <c r="B11" s="130"/>
    </row>
    <row r="12" s="131" customFormat="1" ht="14.25">
      <c r="B12" s="130" t="s">
        <v>307</v>
      </c>
    </row>
    <row r="13" s="131" customFormat="1" ht="14.25">
      <c r="B13" s="132"/>
    </row>
    <row r="14" s="131" customFormat="1" ht="15">
      <c r="B14" s="132" t="s">
        <v>308</v>
      </c>
    </row>
    <row r="15" s="131" customFormat="1" ht="14.25">
      <c r="B15" s="132"/>
    </row>
    <row r="16" s="131" customFormat="1" ht="14.25">
      <c r="B16" s="132" t="s">
        <v>309</v>
      </c>
    </row>
    <row r="17" s="131" customFormat="1" ht="14.25">
      <c r="B17" s="132"/>
    </row>
    <row r="18" s="131" customFormat="1" ht="14.25">
      <c r="B18" s="132" t="s">
        <v>299</v>
      </c>
    </row>
    <row r="19" s="131" customFormat="1" ht="14.25">
      <c r="B19" s="132"/>
    </row>
    <row r="20" s="131" customFormat="1" ht="14.25">
      <c r="B20" s="132" t="s">
        <v>300</v>
      </c>
    </row>
    <row r="21" s="131" customFormat="1" ht="14.25">
      <c r="B21" s="132"/>
    </row>
    <row r="22" s="131" customFormat="1" ht="15">
      <c r="B22" s="132" t="s">
        <v>310</v>
      </c>
    </row>
    <row r="23" s="131" customFormat="1" ht="14.25">
      <c r="B23" s="132"/>
    </row>
    <row r="24" s="131" customFormat="1" ht="14.25">
      <c r="B24" s="132" t="s">
        <v>301</v>
      </c>
    </row>
    <row r="25" s="131" customFormat="1" ht="14.25">
      <c r="B25" s="132"/>
    </row>
    <row r="26" s="131" customFormat="1" ht="15">
      <c r="B26" s="132" t="s">
        <v>311</v>
      </c>
    </row>
    <row r="27" s="131" customFormat="1" ht="14.25">
      <c r="B27" s="132"/>
    </row>
    <row r="28" s="131" customFormat="1" ht="14.25">
      <c r="B28" s="132" t="s">
        <v>303</v>
      </c>
    </row>
    <row r="29" s="131" customFormat="1" ht="14.25">
      <c r="B29" s="132" t="s">
        <v>304</v>
      </c>
    </row>
    <row r="30" s="131" customFormat="1" ht="14.25">
      <c r="B30" s="132"/>
    </row>
    <row r="31" s="131" customFormat="1" ht="14.25"/>
    <row r="32" s="131" customFormat="1" ht="14.25"/>
    <row r="33" s="131" customFormat="1" ht="14.25"/>
    <row r="34" s="131" customFormat="1" ht="14.25"/>
    <row r="35" s="131" customFormat="1" ht="14.25"/>
    <row r="36" s="131" customFormat="1" ht="14.25"/>
    <row r="37" s="131" customFormat="1" ht="14.25"/>
    <row r="38" s="131" customFormat="1" ht="14.25"/>
    <row r="39" s="131" customFormat="1" ht="14.25"/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="90" zoomScaleNormal="90" zoomScalePageLayoutView="0" workbookViewId="0" topLeftCell="A1">
      <selection activeCell="D69" sqref="D69"/>
    </sheetView>
  </sheetViews>
  <sheetFormatPr defaultColWidth="9.140625" defaultRowHeight="15"/>
  <cols>
    <col min="1" max="1" width="9.140625" style="83" customWidth="1"/>
    <col min="2" max="2" width="14.8515625" style="83" customWidth="1"/>
    <col min="3" max="3" width="9.140625" style="83" customWidth="1"/>
    <col min="4" max="4" width="68.00390625" style="94" customWidth="1"/>
    <col min="5" max="5" width="141.57421875" style="94" customWidth="1"/>
    <col min="6" max="18" width="9.140625" style="83" customWidth="1"/>
    <col min="19" max="16384" width="9.140625" style="83" customWidth="1"/>
  </cols>
  <sheetData>
    <row r="1" spans="1:5" ht="23.25">
      <c r="A1" s="201" t="s">
        <v>312</v>
      </c>
      <c r="B1" s="201"/>
      <c r="C1" s="201"/>
      <c r="D1" s="201"/>
      <c r="E1" s="201"/>
    </row>
    <row r="3" spans="3:5" ht="20.25" customHeight="1">
      <c r="C3" s="202" t="s">
        <v>291</v>
      </c>
      <c r="D3" s="202"/>
      <c r="E3" s="202"/>
    </row>
    <row r="4" spans="3:5" ht="15.75" customHeight="1">
      <c r="C4" s="203" t="s">
        <v>294</v>
      </c>
      <c r="D4" s="203"/>
      <c r="E4" s="203"/>
    </row>
    <row r="5" spans="3:5" ht="15.75" customHeight="1">
      <c r="C5" s="203" t="s">
        <v>295</v>
      </c>
      <c r="D5" s="203"/>
      <c r="E5" s="203"/>
    </row>
    <row r="6" ht="15" thickBot="1"/>
    <row r="7" spans="1:6" s="85" customFormat="1" ht="30" customHeight="1">
      <c r="A7" s="180" t="s">
        <v>94</v>
      </c>
      <c r="B7" s="181"/>
      <c r="C7" s="178" t="s">
        <v>0</v>
      </c>
      <c r="D7" s="178"/>
      <c r="E7" s="102" t="s">
        <v>95</v>
      </c>
      <c r="F7" s="84"/>
    </row>
    <row r="8" spans="1:6" s="85" customFormat="1" ht="30" customHeight="1" thickBot="1">
      <c r="A8" s="182"/>
      <c r="B8" s="183"/>
      <c r="C8" s="179" t="s">
        <v>2</v>
      </c>
      <c r="D8" s="179"/>
      <c r="E8" s="103" t="s">
        <v>96</v>
      </c>
      <c r="F8" s="84"/>
    </row>
    <row r="9" spans="1:5" ht="30" customHeight="1">
      <c r="A9" s="184" t="s">
        <v>226</v>
      </c>
      <c r="B9" s="185"/>
      <c r="C9" s="86" t="s">
        <v>133</v>
      </c>
      <c r="D9" s="95" t="s">
        <v>3</v>
      </c>
      <c r="E9" s="104" t="s">
        <v>227</v>
      </c>
    </row>
    <row r="10" spans="1:5" ht="30" customHeight="1">
      <c r="A10" s="186"/>
      <c r="B10" s="187"/>
      <c r="C10" s="87" t="s">
        <v>134</v>
      </c>
      <c r="D10" s="96" t="s">
        <v>4</v>
      </c>
      <c r="E10" s="105" t="s">
        <v>228</v>
      </c>
    </row>
    <row r="11" spans="1:5" ht="30" customHeight="1">
      <c r="A11" s="186"/>
      <c r="B11" s="187"/>
      <c r="C11" s="87" t="s">
        <v>135</v>
      </c>
      <c r="D11" s="96" t="s">
        <v>5</v>
      </c>
      <c r="E11" s="105" t="s">
        <v>99</v>
      </c>
    </row>
    <row r="12" spans="1:5" ht="30" customHeight="1" thickBot="1">
      <c r="A12" s="188"/>
      <c r="B12" s="189"/>
      <c r="C12" s="88" t="s">
        <v>136</v>
      </c>
      <c r="D12" s="97" t="s">
        <v>6</v>
      </c>
      <c r="E12" s="106" t="s">
        <v>98</v>
      </c>
    </row>
    <row r="13" spans="1:5" ht="30" customHeight="1">
      <c r="A13" s="180" t="s">
        <v>229</v>
      </c>
      <c r="B13" s="181"/>
      <c r="C13" s="89" t="s">
        <v>139</v>
      </c>
      <c r="D13" s="98" t="s">
        <v>10</v>
      </c>
      <c r="E13" s="102" t="s">
        <v>230</v>
      </c>
    </row>
    <row r="14" spans="1:5" ht="30" customHeight="1">
      <c r="A14" s="190"/>
      <c r="B14" s="191"/>
      <c r="C14" s="90" t="s">
        <v>140</v>
      </c>
      <c r="D14" s="99" t="s">
        <v>11</v>
      </c>
      <c r="E14" s="107" t="s">
        <v>100</v>
      </c>
    </row>
    <row r="15" spans="1:5" ht="39.75" customHeight="1" thickBot="1">
      <c r="A15" s="182"/>
      <c r="B15" s="183"/>
      <c r="C15" s="91" t="s">
        <v>141</v>
      </c>
      <c r="D15" s="100" t="s">
        <v>12</v>
      </c>
      <c r="E15" s="103" t="s">
        <v>97</v>
      </c>
    </row>
    <row r="16" spans="1:5" ht="30" customHeight="1">
      <c r="A16" s="184" t="s">
        <v>142</v>
      </c>
      <c r="B16" s="185"/>
      <c r="C16" s="86" t="s">
        <v>143</v>
      </c>
      <c r="D16" s="95" t="s">
        <v>13</v>
      </c>
      <c r="E16" s="108" t="s">
        <v>231</v>
      </c>
    </row>
    <row r="17" spans="1:5" ht="30" customHeight="1">
      <c r="A17" s="186"/>
      <c r="B17" s="187"/>
      <c r="C17" s="87" t="s">
        <v>144</v>
      </c>
      <c r="D17" s="96" t="s">
        <v>107</v>
      </c>
      <c r="E17" s="109" t="s">
        <v>232</v>
      </c>
    </row>
    <row r="18" spans="1:5" ht="30" customHeight="1">
      <c r="A18" s="186"/>
      <c r="B18" s="187"/>
      <c r="C18" s="87" t="s">
        <v>145</v>
      </c>
      <c r="D18" s="96" t="s">
        <v>14</v>
      </c>
      <c r="E18" s="109" t="s">
        <v>233</v>
      </c>
    </row>
    <row r="19" spans="1:5" ht="30" customHeight="1">
      <c r="A19" s="186"/>
      <c r="B19" s="187"/>
      <c r="C19" s="87" t="s">
        <v>146</v>
      </c>
      <c r="D19" s="96" t="s">
        <v>15</v>
      </c>
      <c r="E19" s="109" t="s">
        <v>234</v>
      </c>
    </row>
    <row r="20" spans="1:5" ht="30" customHeight="1">
      <c r="A20" s="186"/>
      <c r="B20" s="187"/>
      <c r="C20" s="87" t="s">
        <v>147</v>
      </c>
      <c r="D20" s="96" t="s">
        <v>54</v>
      </c>
      <c r="E20" s="109" t="s">
        <v>235</v>
      </c>
    </row>
    <row r="21" spans="1:5" ht="30" customHeight="1">
      <c r="A21" s="186"/>
      <c r="B21" s="187"/>
      <c r="C21" s="87" t="s">
        <v>148</v>
      </c>
      <c r="D21" s="96" t="s">
        <v>55</v>
      </c>
      <c r="E21" s="109" t="s">
        <v>236</v>
      </c>
    </row>
    <row r="22" spans="1:5" ht="30" customHeight="1">
      <c r="A22" s="186"/>
      <c r="B22" s="187"/>
      <c r="C22" s="87" t="s">
        <v>149</v>
      </c>
      <c r="D22" s="96" t="s">
        <v>56</v>
      </c>
      <c r="E22" s="109" t="s">
        <v>292</v>
      </c>
    </row>
    <row r="23" spans="1:5" ht="30" customHeight="1" thickBot="1">
      <c r="A23" s="188"/>
      <c r="B23" s="189"/>
      <c r="C23" s="88" t="s">
        <v>150</v>
      </c>
      <c r="D23" s="97" t="s">
        <v>16</v>
      </c>
      <c r="E23" s="110" t="s">
        <v>237</v>
      </c>
    </row>
    <row r="24" spans="1:5" ht="30" customHeight="1">
      <c r="A24" s="180" t="s">
        <v>238</v>
      </c>
      <c r="B24" s="181"/>
      <c r="C24" s="89" t="s">
        <v>152</v>
      </c>
      <c r="D24" s="98" t="s">
        <v>17</v>
      </c>
      <c r="E24" s="111" t="s">
        <v>239</v>
      </c>
    </row>
    <row r="25" spans="1:5" ht="30" customHeight="1">
      <c r="A25" s="190"/>
      <c r="B25" s="191"/>
      <c r="C25" s="90" t="s">
        <v>153</v>
      </c>
      <c r="D25" s="99" t="s">
        <v>93</v>
      </c>
      <c r="E25" s="112" t="s">
        <v>240</v>
      </c>
    </row>
    <row r="26" spans="1:5" ht="30" customHeight="1">
      <c r="A26" s="190"/>
      <c r="B26" s="191"/>
      <c r="C26" s="90" t="s">
        <v>154</v>
      </c>
      <c r="D26" s="99" t="s">
        <v>18</v>
      </c>
      <c r="E26" s="112" t="s">
        <v>241</v>
      </c>
    </row>
    <row r="27" spans="1:5" ht="30" customHeight="1">
      <c r="A27" s="190"/>
      <c r="B27" s="191"/>
      <c r="C27" s="90" t="s">
        <v>155</v>
      </c>
      <c r="D27" s="99" t="s">
        <v>93</v>
      </c>
      <c r="E27" s="112" t="s">
        <v>242</v>
      </c>
    </row>
    <row r="28" spans="1:5" ht="30" customHeight="1">
      <c r="A28" s="190"/>
      <c r="B28" s="191"/>
      <c r="C28" s="90" t="s">
        <v>157</v>
      </c>
      <c r="D28" s="99" t="s">
        <v>19</v>
      </c>
      <c r="E28" s="112" t="s">
        <v>243</v>
      </c>
    </row>
    <row r="29" spans="1:5" ht="30" customHeight="1">
      <c r="A29" s="190"/>
      <c r="B29" s="191"/>
      <c r="C29" s="90" t="s">
        <v>158</v>
      </c>
      <c r="D29" s="99" t="s">
        <v>20</v>
      </c>
      <c r="E29" s="112" t="s">
        <v>243</v>
      </c>
    </row>
    <row r="30" spans="1:5" ht="30" customHeight="1">
      <c r="A30" s="190"/>
      <c r="B30" s="191"/>
      <c r="C30" s="90" t="s">
        <v>159</v>
      </c>
      <c r="D30" s="99" t="s">
        <v>21</v>
      </c>
      <c r="E30" s="112" t="s">
        <v>243</v>
      </c>
    </row>
    <row r="31" spans="1:5" ht="30" customHeight="1" thickBot="1">
      <c r="A31" s="182"/>
      <c r="B31" s="183"/>
      <c r="C31" s="91" t="s">
        <v>244</v>
      </c>
      <c r="D31" s="100" t="s">
        <v>16</v>
      </c>
      <c r="E31" s="113" t="s">
        <v>237</v>
      </c>
    </row>
    <row r="32" spans="1:5" ht="30" customHeight="1">
      <c r="A32" s="184" t="s">
        <v>160</v>
      </c>
      <c r="B32" s="185"/>
      <c r="C32" s="86" t="s">
        <v>161</v>
      </c>
      <c r="D32" s="95" t="s">
        <v>86</v>
      </c>
      <c r="E32" s="204" t="s">
        <v>296</v>
      </c>
    </row>
    <row r="33" spans="1:5" ht="30" customHeight="1">
      <c r="A33" s="186"/>
      <c r="B33" s="187"/>
      <c r="C33" s="87" t="s">
        <v>162</v>
      </c>
      <c r="D33" s="96" t="s">
        <v>22</v>
      </c>
      <c r="E33" s="205"/>
    </row>
    <row r="34" spans="1:5" ht="30" customHeight="1">
      <c r="A34" s="186"/>
      <c r="B34" s="187"/>
      <c r="C34" s="92" t="s">
        <v>163</v>
      </c>
      <c r="D34" s="101" t="s">
        <v>23</v>
      </c>
      <c r="E34" s="205"/>
    </row>
    <row r="35" spans="1:5" ht="30" customHeight="1" thickBot="1">
      <c r="A35" s="188"/>
      <c r="B35" s="189"/>
      <c r="C35" s="88" t="s">
        <v>164</v>
      </c>
      <c r="D35" s="97" t="s">
        <v>16</v>
      </c>
      <c r="E35" s="206"/>
    </row>
    <row r="36" spans="1:5" ht="30" customHeight="1">
      <c r="A36" s="192" t="s">
        <v>245</v>
      </c>
      <c r="B36" s="195" t="s">
        <v>246</v>
      </c>
      <c r="C36" s="89" t="s">
        <v>167</v>
      </c>
      <c r="D36" s="98" t="s">
        <v>109</v>
      </c>
      <c r="E36" s="111" t="s">
        <v>247</v>
      </c>
    </row>
    <row r="37" spans="1:5" ht="30" customHeight="1">
      <c r="A37" s="193"/>
      <c r="B37" s="196"/>
      <c r="C37" s="90" t="s">
        <v>168</v>
      </c>
      <c r="D37" s="99" t="s">
        <v>110</v>
      </c>
      <c r="E37" s="112" t="s">
        <v>248</v>
      </c>
    </row>
    <row r="38" spans="1:5" ht="30" customHeight="1">
      <c r="A38" s="193"/>
      <c r="B38" s="196"/>
      <c r="C38" s="90" t="s">
        <v>169</v>
      </c>
      <c r="D38" s="99" t="s">
        <v>111</v>
      </c>
      <c r="E38" s="112" t="s">
        <v>249</v>
      </c>
    </row>
    <row r="39" spans="1:5" ht="30" customHeight="1">
      <c r="A39" s="193"/>
      <c r="B39" s="196"/>
      <c r="C39" s="90" t="s">
        <v>170</v>
      </c>
      <c r="D39" s="99" t="s">
        <v>112</v>
      </c>
      <c r="E39" s="112" t="s">
        <v>250</v>
      </c>
    </row>
    <row r="40" spans="1:5" ht="30" customHeight="1">
      <c r="A40" s="193"/>
      <c r="B40" s="196"/>
      <c r="C40" s="90" t="s">
        <v>171</v>
      </c>
      <c r="D40" s="99" t="s">
        <v>113</v>
      </c>
      <c r="E40" s="112" t="s">
        <v>251</v>
      </c>
    </row>
    <row r="41" spans="1:5" ht="30" customHeight="1">
      <c r="A41" s="193"/>
      <c r="B41" s="196"/>
      <c r="C41" s="90" t="s">
        <v>172</v>
      </c>
      <c r="D41" s="99" t="s">
        <v>114</v>
      </c>
      <c r="E41" s="112" t="s">
        <v>252</v>
      </c>
    </row>
    <row r="42" spans="1:5" ht="30" customHeight="1">
      <c r="A42" s="193"/>
      <c r="B42" s="196"/>
      <c r="C42" s="90" t="s">
        <v>173</v>
      </c>
      <c r="D42" s="99" t="s">
        <v>115</v>
      </c>
      <c r="E42" s="112" t="s">
        <v>253</v>
      </c>
    </row>
    <row r="43" spans="1:5" ht="30" customHeight="1">
      <c r="A43" s="193"/>
      <c r="B43" s="196"/>
      <c r="C43" s="90" t="s">
        <v>174</v>
      </c>
      <c r="D43" s="99" t="s">
        <v>116</v>
      </c>
      <c r="E43" s="112" t="s">
        <v>254</v>
      </c>
    </row>
    <row r="44" spans="1:5" ht="30" customHeight="1" thickBot="1">
      <c r="A44" s="193"/>
      <c r="B44" s="197"/>
      <c r="C44" s="91" t="s">
        <v>175</v>
      </c>
      <c r="D44" s="100" t="s">
        <v>31</v>
      </c>
      <c r="E44" s="113" t="s">
        <v>255</v>
      </c>
    </row>
    <row r="45" spans="1:5" ht="30" customHeight="1">
      <c r="A45" s="193"/>
      <c r="B45" s="195" t="s">
        <v>256</v>
      </c>
      <c r="C45" s="89" t="s">
        <v>177</v>
      </c>
      <c r="D45" s="98" t="s">
        <v>33</v>
      </c>
      <c r="E45" s="111" t="s">
        <v>257</v>
      </c>
    </row>
    <row r="46" spans="1:5" ht="30" customHeight="1">
      <c r="A46" s="193"/>
      <c r="B46" s="196"/>
      <c r="C46" s="90" t="s">
        <v>178</v>
      </c>
      <c r="D46" s="99" t="s">
        <v>117</v>
      </c>
      <c r="E46" s="112" t="s">
        <v>258</v>
      </c>
    </row>
    <row r="47" spans="1:5" ht="30" customHeight="1" thickBot="1">
      <c r="A47" s="193"/>
      <c r="B47" s="197"/>
      <c r="C47" s="91" t="s">
        <v>179</v>
      </c>
      <c r="D47" s="100" t="s">
        <v>119</v>
      </c>
      <c r="E47" s="113" t="s">
        <v>259</v>
      </c>
    </row>
    <row r="48" spans="1:5" ht="35.25" customHeight="1">
      <c r="A48" s="193"/>
      <c r="B48" s="195" t="s">
        <v>260</v>
      </c>
      <c r="C48" s="89" t="s">
        <v>181</v>
      </c>
      <c r="D48" s="98" t="s">
        <v>120</v>
      </c>
      <c r="E48" s="111" t="s">
        <v>261</v>
      </c>
    </row>
    <row r="49" spans="1:5" ht="43.5" customHeight="1" thickBot="1">
      <c r="A49" s="193"/>
      <c r="B49" s="197"/>
      <c r="C49" s="91" t="s">
        <v>182</v>
      </c>
      <c r="D49" s="100" t="s">
        <v>34</v>
      </c>
      <c r="E49" s="113" t="s">
        <v>262</v>
      </c>
    </row>
    <row r="50" spans="1:5" ht="30" customHeight="1">
      <c r="A50" s="193"/>
      <c r="B50" s="198" t="s">
        <v>263</v>
      </c>
      <c r="C50" s="89" t="s">
        <v>184</v>
      </c>
      <c r="D50" s="98" t="s">
        <v>35</v>
      </c>
      <c r="E50" s="111" t="s">
        <v>264</v>
      </c>
    </row>
    <row r="51" spans="1:5" ht="30" customHeight="1">
      <c r="A51" s="193"/>
      <c r="B51" s="199"/>
      <c r="C51" s="90" t="s">
        <v>185</v>
      </c>
      <c r="D51" s="99" t="s">
        <v>36</v>
      </c>
      <c r="E51" s="112" t="s">
        <v>265</v>
      </c>
    </row>
    <row r="52" spans="1:5" ht="30" customHeight="1">
      <c r="A52" s="193"/>
      <c r="B52" s="199"/>
      <c r="C52" s="90" t="s">
        <v>186</v>
      </c>
      <c r="D52" s="99" t="s">
        <v>266</v>
      </c>
      <c r="E52" s="112" t="s">
        <v>267</v>
      </c>
    </row>
    <row r="53" spans="1:5" ht="30" customHeight="1">
      <c r="A53" s="193"/>
      <c r="B53" s="199"/>
      <c r="C53" s="90" t="s">
        <v>187</v>
      </c>
      <c r="D53" s="99" t="s">
        <v>268</v>
      </c>
      <c r="E53" s="112" t="s">
        <v>269</v>
      </c>
    </row>
    <row r="54" spans="1:5" ht="30" customHeight="1">
      <c r="A54" s="193"/>
      <c r="B54" s="199"/>
      <c r="C54" s="90" t="s">
        <v>188</v>
      </c>
      <c r="D54" s="99" t="s">
        <v>37</v>
      </c>
      <c r="E54" s="112" t="s">
        <v>270</v>
      </c>
    </row>
    <row r="55" spans="1:5" ht="30" customHeight="1">
      <c r="A55" s="193"/>
      <c r="B55" s="199"/>
      <c r="C55" s="90" t="s">
        <v>189</v>
      </c>
      <c r="D55" s="99" t="s">
        <v>271</v>
      </c>
      <c r="E55" s="112" t="s">
        <v>272</v>
      </c>
    </row>
    <row r="56" spans="1:5" ht="30" customHeight="1">
      <c r="A56" s="193"/>
      <c r="B56" s="199"/>
      <c r="C56" s="90" t="s">
        <v>217</v>
      </c>
      <c r="D56" s="99" t="s">
        <v>220</v>
      </c>
      <c r="E56" s="112" t="s">
        <v>273</v>
      </c>
    </row>
    <row r="57" spans="1:5" ht="30" customHeight="1" thickBot="1">
      <c r="A57" s="193"/>
      <c r="B57" s="200"/>
      <c r="C57" s="91" t="s">
        <v>219</v>
      </c>
      <c r="D57" s="100" t="s">
        <v>221</v>
      </c>
      <c r="E57" s="113" t="s">
        <v>274</v>
      </c>
    </row>
    <row r="58" spans="1:5" ht="30" customHeight="1">
      <c r="A58" s="193"/>
      <c r="B58" s="198" t="s">
        <v>275</v>
      </c>
      <c r="C58" s="89" t="s">
        <v>191</v>
      </c>
      <c r="D58" s="98" t="s">
        <v>223</v>
      </c>
      <c r="E58" s="111" t="s">
        <v>276</v>
      </c>
    </row>
    <row r="59" spans="1:5" ht="30" customHeight="1">
      <c r="A59" s="193"/>
      <c r="B59" s="199"/>
      <c r="C59" s="90" t="s">
        <v>191</v>
      </c>
      <c r="D59" s="99" t="s">
        <v>38</v>
      </c>
      <c r="E59" s="112" t="s">
        <v>277</v>
      </c>
    </row>
    <row r="60" spans="1:5" ht="30" customHeight="1">
      <c r="A60" s="193"/>
      <c r="B60" s="199"/>
      <c r="C60" s="90" t="s">
        <v>192</v>
      </c>
      <c r="D60" s="99" t="s">
        <v>39</v>
      </c>
      <c r="E60" s="112" t="s">
        <v>278</v>
      </c>
    </row>
    <row r="61" spans="1:5" ht="30" customHeight="1">
      <c r="A61" s="193"/>
      <c r="B61" s="199"/>
      <c r="C61" s="90" t="s">
        <v>193</v>
      </c>
      <c r="D61" s="99" t="s">
        <v>40</v>
      </c>
      <c r="E61" s="112" t="s">
        <v>279</v>
      </c>
    </row>
    <row r="62" spans="1:5" ht="30" customHeight="1">
      <c r="A62" s="193"/>
      <c r="B62" s="199"/>
      <c r="C62" s="90" t="s">
        <v>194</v>
      </c>
      <c r="D62" s="99" t="s">
        <v>41</v>
      </c>
      <c r="E62" s="112" t="s">
        <v>280</v>
      </c>
    </row>
    <row r="63" spans="1:5" ht="30" customHeight="1">
      <c r="A63" s="193"/>
      <c r="B63" s="199"/>
      <c r="C63" s="90" t="s">
        <v>196</v>
      </c>
      <c r="D63" s="99" t="s">
        <v>16</v>
      </c>
      <c r="E63" s="112" t="s">
        <v>237</v>
      </c>
    </row>
    <row r="64" spans="1:5" ht="30" customHeight="1" thickBot="1">
      <c r="A64" s="194"/>
      <c r="B64" s="200"/>
      <c r="C64" s="91" t="s">
        <v>197</v>
      </c>
      <c r="D64" s="100" t="s">
        <v>224</v>
      </c>
      <c r="E64" s="113" t="s">
        <v>281</v>
      </c>
    </row>
    <row r="65" spans="1:5" ht="30" customHeight="1">
      <c r="A65" s="172" t="s">
        <v>282</v>
      </c>
      <c r="B65" s="173"/>
      <c r="C65" s="86" t="s">
        <v>199</v>
      </c>
      <c r="D65" s="95" t="s">
        <v>43</v>
      </c>
      <c r="E65" s="108" t="s">
        <v>283</v>
      </c>
    </row>
    <row r="66" spans="1:5" ht="30" customHeight="1">
      <c r="A66" s="174"/>
      <c r="B66" s="175"/>
      <c r="C66" s="87" t="s">
        <v>200</v>
      </c>
      <c r="D66" s="96" t="s">
        <v>44</v>
      </c>
      <c r="E66" s="109" t="s">
        <v>284</v>
      </c>
    </row>
    <row r="67" spans="1:5" ht="30" customHeight="1">
      <c r="A67" s="174"/>
      <c r="B67" s="175"/>
      <c r="C67" s="87" t="s">
        <v>201</v>
      </c>
      <c r="D67" s="96" t="s">
        <v>45</v>
      </c>
      <c r="E67" s="109" t="s">
        <v>285</v>
      </c>
    </row>
    <row r="68" spans="1:5" ht="30" customHeight="1">
      <c r="A68" s="174"/>
      <c r="B68" s="175"/>
      <c r="C68" s="87" t="s">
        <v>202</v>
      </c>
      <c r="D68" s="96" t="s">
        <v>46</v>
      </c>
      <c r="E68" s="109" t="s">
        <v>285</v>
      </c>
    </row>
    <row r="69" spans="1:5" ht="30" customHeight="1">
      <c r="A69" s="174"/>
      <c r="B69" s="175"/>
      <c r="C69" s="87" t="s">
        <v>203</v>
      </c>
      <c r="D69" s="96" t="s">
        <v>47</v>
      </c>
      <c r="E69" s="109" t="s">
        <v>327</v>
      </c>
    </row>
    <row r="70" spans="1:5" ht="30" customHeight="1">
      <c r="A70" s="174"/>
      <c r="B70" s="175"/>
      <c r="C70" s="87" t="s">
        <v>204</v>
      </c>
      <c r="D70" s="96" t="s">
        <v>48</v>
      </c>
      <c r="E70" s="109" t="s">
        <v>328</v>
      </c>
    </row>
    <row r="71" spans="1:5" ht="30" customHeight="1">
      <c r="A71" s="174"/>
      <c r="B71" s="175"/>
      <c r="C71" s="87" t="s">
        <v>286</v>
      </c>
      <c r="D71" s="96" t="s">
        <v>49</v>
      </c>
      <c r="E71" s="109" t="s">
        <v>287</v>
      </c>
    </row>
    <row r="72" spans="1:5" ht="30" customHeight="1">
      <c r="A72" s="174"/>
      <c r="B72" s="175"/>
      <c r="C72" s="87" t="s">
        <v>288</v>
      </c>
      <c r="D72" s="96" t="s">
        <v>50</v>
      </c>
      <c r="E72" s="109" t="s">
        <v>285</v>
      </c>
    </row>
    <row r="73" spans="1:5" ht="30" customHeight="1" thickBot="1">
      <c r="A73" s="176"/>
      <c r="B73" s="177"/>
      <c r="C73" s="88" t="s">
        <v>289</v>
      </c>
      <c r="D73" s="97" t="s">
        <v>51</v>
      </c>
      <c r="E73" s="110" t="s">
        <v>290</v>
      </c>
    </row>
    <row r="74" spans="1:2" ht="14.25">
      <c r="A74" s="93"/>
      <c r="B74" s="93"/>
    </row>
    <row r="75" spans="1:2" ht="14.25">
      <c r="A75" s="93"/>
      <c r="B75" s="93"/>
    </row>
  </sheetData>
  <sheetProtection password="CBF0" sheet="1" objects="1" scenarios="1"/>
  <mergeCells count="20">
    <mergeCell ref="A1:E1"/>
    <mergeCell ref="C3:E3"/>
    <mergeCell ref="C4:E4"/>
    <mergeCell ref="C5:E5"/>
    <mergeCell ref="E32:E35"/>
    <mergeCell ref="A65:B73"/>
    <mergeCell ref="C7:D7"/>
    <mergeCell ref="C8:D8"/>
    <mergeCell ref="A7:B8"/>
    <mergeCell ref="A9:B12"/>
    <mergeCell ref="A13:B15"/>
    <mergeCell ref="A16:B23"/>
    <mergeCell ref="A24:B31"/>
    <mergeCell ref="A32:B35"/>
    <mergeCell ref="A36:A64"/>
    <mergeCell ref="B36:B44"/>
    <mergeCell ref="B45:B47"/>
    <mergeCell ref="B48:B49"/>
    <mergeCell ref="B50:B57"/>
    <mergeCell ref="B58:B6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20"/>
  <sheetViews>
    <sheetView showGridLines="0" zoomScalePageLayoutView="0" workbookViewId="0" topLeftCell="A151">
      <selection activeCell="B2" sqref="B2"/>
    </sheetView>
  </sheetViews>
  <sheetFormatPr defaultColWidth="9.140625" defaultRowHeight="15"/>
  <cols>
    <col min="1" max="1" width="2.7109375" style="0" customWidth="1"/>
    <col min="2" max="2" width="153.421875" style="0" customWidth="1"/>
  </cols>
  <sheetData>
    <row r="1" ht="23.25">
      <c r="B1" s="129"/>
    </row>
    <row r="2" ht="23.25">
      <c r="B2" s="134" t="s">
        <v>313</v>
      </c>
    </row>
    <row r="3" ht="23.25">
      <c r="B3" s="129"/>
    </row>
    <row r="6" ht="18.75">
      <c r="B6" s="3" t="s">
        <v>209</v>
      </c>
    </row>
    <row r="7" ht="15">
      <c r="B7" s="2"/>
    </row>
    <row r="8" ht="15">
      <c r="B8" s="1"/>
    </row>
    <row r="9" ht="15">
      <c r="B9" s="1" t="s">
        <v>101</v>
      </c>
    </row>
    <row r="10" ht="15">
      <c r="B10" s="4" t="s">
        <v>293</v>
      </c>
    </row>
    <row r="11" ht="15">
      <c r="B11" s="1"/>
    </row>
    <row r="12" ht="15">
      <c r="B12" s="1" t="s">
        <v>102</v>
      </c>
    </row>
    <row r="13" ht="15">
      <c r="B13" s="4" t="s">
        <v>103</v>
      </c>
    </row>
    <row r="14" ht="15">
      <c r="B14" s="1"/>
    </row>
    <row r="15" ht="15">
      <c r="B15" s="1" t="s">
        <v>104</v>
      </c>
    </row>
    <row r="16" ht="15">
      <c r="B16" s="4" t="s">
        <v>297</v>
      </c>
    </row>
    <row r="17" ht="15">
      <c r="B17" s="1"/>
    </row>
    <row r="18" ht="15">
      <c r="B18" s="1" t="s">
        <v>106</v>
      </c>
    </row>
    <row r="19" ht="15">
      <c r="B19" s="4" t="s">
        <v>302</v>
      </c>
    </row>
    <row r="20" ht="15">
      <c r="B20" s="1"/>
    </row>
  </sheetData>
  <sheetProtection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2E8BE"/>
  </sheetPr>
  <dimension ref="B2:G15"/>
  <sheetViews>
    <sheetView showGridLines="0" zoomScalePageLayoutView="0" workbookViewId="0" topLeftCell="A1">
      <selection activeCell="P6" sqref="P6"/>
    </sheetView>
  </sheetViews>
  <sheetFormatPr defaultColWidth="9.140625" defaultRowHeight="15.75" customHeight="1"/>
  <cols>
    <col min="1" max="1" width="3.57421875" style="131" customWidth="1"/>
    <col min="2" max="2" width="12.8515625" style="131" customWidth="1"/>
    <col min="3" max="3" width="28.28125" style="131" customWidth="1"/>
    <col min="4" max="4" width="22.00390625" style="131" customWidth="1"/>
    <col min="5" max="5" width="15.421875" style="131" customWidth="1"/>
    <col min="6" max="6" width="19.7109375" style="131" customWidth="1"/>
    <col min="7" max="7" width="18.8515625" style="131" customWidth="1"/>
    <col min="8" max="16384" width="9.140625" style="131" customWidth="1"/>
  </cols>
  <sheetData>
    <row r="2" spans="2:7" ht="20.25" customHeight="1">
      <c r="B2" s="207" t="s">
        <v>316</v>
      </c>
      <c r="C2" s="207"/>
      <c r="D2" s="207"/>
      <c r="E2" s="207"/>
      <c r="F2" s="207"/>
      <c r="G2" s="207"/>
    </row>
    <row r="3" spans="2:7" s="150" customFormat="1" ht="15.75" customHeight="1">
      <c r="B3" s="148" t="s">
        <v>317</v>
      </c>
      <c r="C3" s="148" t="s">
        <v>318</v>
      </c>
      <c r="D3" s="148" t="s">
        <v>125</v>
      </c>
      <c r="E3" s="149" t="s">
        <v>319</v>
      </c>
      <c r="F3" s="149" t="s">
        <v>320</v>
      </c>
      <c r="G3" s="149" t="s">
        <v>85</v>
      </c>
    </row>
    <row r="4" spans="2:7" s="157" customFormat="1" ht="15.75" customHeight="1">
      <c r="B4" s="151"/>
      <c r="C4" s="152"/>
      <c r="D4" s="153"/>
      <c r="E4" s="154"/>
      <c r="F4" s="155"/>
      <c r="G4" s="156">
        <f>F4*E4</f>
        <v>0</v>
      </c>
    </row>
    <row r="5" spans="2:7" s="157" customFormat="1" ht="15.75" customHeight="1">
      <c r="B5" s="151"/>
      <c r="C5" s="152"/>
      <c r="D5" s="153"/>
      <c r="E5" s="154"/>
      <c r="F5" s="155"/>
      <c r="G5" s="156">
        <f aca="true" t="shared" si="0" ref="G5:G13">F5*E5</f>
        <v>0</v>
      </c>
    </row>
    <row r="6" spans="2:7" s="157" customFormat="1" ht="15.75" customHeight="1">
      <c r="B6" s="151"/>
      <c r="C6" s="152"/>
      <c r="D6" s="153"/>
      <c r="E6" s="154"/>
      <c r="F6" s="155"/>
      <c r="G6" s="156">
        <f t="shared" si="0"/>
        <v>0</v>
      </c>
    </row>
    <row r="7" spans="2:7" s="157" customFormat="1" ht="15.75" customHeight="1">
      <c r="B7" s="151"/>
      <c r="C7" s="152"/>
      <c r="D7" s="153"/>
      <c r="E7" s="154"/>
      <c r="F7" s="155"/>
      <c r="G7" s="156">
        <f t="shared" si="0"/>
        <v>0</v>
      </c>
    </row>
    <row r="8" spans="2:7" s="157" customFormat="1" ht="15.75" customHeight="1">
      <c r="B8" s="151"/>
      <c r="C8" s="152"/>
      <c r="D8" s="153"/>
      <c r="E8" s="154"/>
      <c r="F8" s="155"/>
      <c r="G8" s="156">
        <f t="shared" si="0"/>
        <v>0</v>
      </c>
    </row>
    <row r="9" spans="2:7" s="157" customFormat="1" ht="15.75" customHeight="1">
      <c r="B9" s="151"/>
      <c r="C9" s="152"/>
      <c r="D9" s="153"/>
      <c r="E9" s="154"/>
      <c r="F9" s="155"/>
      <c r="G9" s="156">
        <f t="shared" si="0"/>
        <v>0</v>
      </c>
    </row>
    <row r="10" spans="2:7" s="157" customFormat="1" ht="15.75" customHeight="1">
      <c r="B10" s="151"/>
      <c r="C10" s="152"/>
      <c r="D10" s="153"/>
      <c r="E10" s="154"/>
      <c r="F10" s="155"/>
      <c r="G10" s="156">
        <f t="shared" si="0"/>
        <v>0</v>
      </c>
    </row>
    <row r="11" spans="2:7" s="157" customFormat="1" ht="15.75" customHeight="1">
      <c r="B11" s="151"/>
      <c r="C11" s="152"/>
      <c r="D11" s="153"/>
      <c r="E11" s="154"/>
      <c r="F11" s="155"/>
      <c r="G11" s="156">
        <f t="shared" si="0"/>
        <v>0</v>
      </c>
    </row>
    <row r="12" spans="2:7" s="157" customFormat="1" ht="15.75" customHeight="1">
      <c r="B12" s="151"/>
      <c r="C12" s="152"/>
      <c r="D12" s="153"/>
      <c r="E12" s="154"/>
      <c r="F12" s="155"/>
      <c r="G12" s="156">
        <f t="shared" si="0"/>
        <v>0</v>
      </c>
    </row>
    <row r="13" spans="2:7" s="157" customFormat="1" ht="15.75" customHeight="1">
      <c r="B13" s="151"/>
      <c r="C13" s="152"/>
      <c r="D13" s="153"/>
      <c r="E13" s="154"/>
      <c r="F13" s="155"/>
      <c r="G13" s="156">
        <f t="shared" si="0"/>
        <v>0</v>
      </c>
    </row>
    <row r="14" spans="2:7" ht="15.75" customHeight="1">
      <c r="B14" s="158"/>
      <c r="C14" s="158"/>
      <c r="D14" s="158"/>
      <c r="E14" s="158"/>
      <c r="F14" s="159" t="s">
        <v>321</v>
      </c>
      <c r="G14" s="160">
        <f>SUM(G4:G13)</f>
        <v>0</v>
      </c>
    </row>
    <row r="15" spans="2:7" ht="15.75" customHeight="1">
      <c r="B15" s="158"/>
      <c r="C15" s="158"/>
      <c r="D15" s="158"/>
      <c r="E15" s="158"/>
      <c r="F15" s="159" t="s">
        <v>322</v>
      </c>
      <c r="G15" s="160">
        <f>G14*12</f>
        <v>0</v>
      </c>
    </row>
  </sheetData>
  <sheetProtection/>
  <mergeCells count="1">
    <mergeCell ref="B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showGridLines="0" tabSelected="1" view="pageBreakPreview" zoomScaleSheetLayoutView="100" zoomScalePageLayoutView="0" workbookViewId="0" topLeftCell="A1">
      <selection activeCell="A19" sqref="A19:G19"/>
    </sheetView>
  </sheetViews>
  <sheetFormatPr defaultColWidth="9.140625" defaultRowHeight="15"/>
  <cols>
    <col min="1" max="1" width="12.57421875" style="117" customWidth="1"/>
    <col min="2" max="2" width="9.8515625" style="117" customWidth="1"/>
    <col min="3" max="3" width="13.00390625" style="117" customWidth="1"/>
    <col min="4" max="4" width="10.28125" style="117" customWidth="1"/>
    <col min="5" max="5" width="29.57421875" style="117" customWidth="1"/>
    <col min="6" max="6" width="13.421875" style="117" customWidth="1"/>
    <col min="7" max="7" width="26.28125" style="118" customWidth="1"/>
    <col min="8" max="8" width="16.57421875" style="117" customWidth="1"/>
    <col min="9" max="9" width="19.140625" style="117" customWidth="1"/>
    <col min="10" max="16384" width="9.140625" style="117" customWidth="1"/>
  </cols>
  <sheetData>
    <row r="1" spans="1:7" ht="14.25">
      <c r="A1" s="11"/>
      <c r="B1" s="11"/>
      <c r="C1" s="11"/>
      <c r="D1" s="11"/>
      <c r="E1" s="11"/>
      <c r="F1" s="11"/>
      <c r="G1" s="12"/>
    </row>
    <row r="2" spans="1:7" ht="14.25">
      <c r="A2" s="11"/>
      <c r="B2" s="11"/>
      <c r="C2" s="11"/>
      <c r="D2" s="11"/>
      <c r="E2" s="11"/>
      <c r="F2" s="11"/>
      <c r="G2" s="12"/>
    </row>
    <row r="3" spans="1:7" ht="14.25">
      <c r="A3" s="11"/>
      <c r="B3" s="11"/>
      <c r="C3" s="11"/>
      <c r="D3" s="11"/>
      <c r="E3" s="11"/>
      <c r="F3" s="11"/>
      <c r="G3" s="12"/>
    </row>
    <row r="4" spans="1:7" ht="14.25">
      <c r="A4" s="11"/>
      <c r="B4" s="11"/>
      <c r="C4" s="11"/>
      <c r="D4" s="11"/>
      <c r="E4" s="11"/>
      <c r="F4" s="11"/>
      <c r="G4" s="12"/>
    </row>
    <row r="5" spans="1:8" ht="18">
      <c r="A5" s="208" t="s">
        <v>306</v>
      </c>
      <c r="B5" s="208"/>
      <c r="C5" s="208"/>
      <c r="D5" s="208"/>
      <c r="E5" s="208"/>
      <c r="F5" s="208"/>
      <c r="G5" s="208"/>
      <c r="H5" s="119"/>
    </row>
    <row r="6" spans="1:7" ht="18.75" thickBot="1">
      <c r="A6" s="166"/>
      <c r="B6" s="166"/>
      <c r="C6" s="166"/>
      <c r="D6" s="166"/>
      <c r="E6" s="166"/>
      <c r="F6" s="166"/>
      <c r="G6" s="166"/>
    </row>
    <row r="7" spans="1:7" ht="15">
      <c r="A7" s="209" t="s">
        <v>94</v>
      </c>
      <c r="B7" s="210"/>
      <c r="C7" s="210"/>
      <c r="D7" s="210"/>
      <c r="E7" s="210"/>
      <c r="F7" s="210"/>
      <c r="G7" s="211"/>
    </row>
    <row r="8" spans="1:7" ht="15">
      <c r="A8" s="212" t="s">
        <v>0</v>
      </c>
      <c r="B8" s="213"/>
      <c r="C8" s="214"/>
      <c r="D8" s="214"/>
      <c r="E8" s="214"/>
      <c r="F8" s="214"/>
      <c r="G8" s="215"/>
    </row>
    <row r="9" spans="1:7" ht="15">
      <c r="A9" s="212" t="s">
        <v>2</v>
      </c>
      <c r="B9" s="213"/>
      <c r="C9" s="214"/>
      <c r="D9" s="214"/>
      <c r="E9" s="214"/>
      <c r="F9" s="214"/>
      <c r="G9" s="215"/>
    </row>
    <row r="10" spans="1:7" ht="15">
      <c r="A10" s="212" t="s">
        <v>325</v>
      </c>
      <c r="B10" s="213"/>
      <c r="C10" s="214"/>
      <c r="D10" s="214"/>
      <c r="E10" s="214"/>
      <c r="F10" s="214"/>
      <c r="G10" s="215"/>
    </row>
    <row r="11" spans="1:7" ht="15.75" thickBot="1">
      <c r="A11" s="234" t="s">
        <v>326</v>
      </c>
      <c r="B11" s="235"/>
      <c r="C11" s="236"/>
      <c r="D11" s="236"/>
      <c r="E11" s="236"/>
      <c r="F11" s="236"/>
      <c r="G11" s="237"/>
    </row>
    <row r="12" spans="1:7" ht="15" thickBot="1">
      <c r="A12" s="11"/>
      <c r="B12" s="11"/>
      <c r="C12" s="11"/>
      <c r="D12" s="11"/>
      <c r="E12" s="11"/>
      <c r="F12" s="11"/>
      <c r="G12" s="12"/>
    </row>
    <row r="13" spans="1:7" ht="15">
      <c r="A13" s="225" t="s">
        <v>132</v>
      </c>
      <c r="B13" s="226"/>
      <c r="C13" s="226"/>
      <c r="D13" s="226"/>
      <c r="E13" s="226"/>
      <c r="F13" s="226"/>
      <c r="G13" s="227"/>
    </row>
    <row r="14" spans="1:7" ht="14.25">
      <c r="A14" s="13" t="s">
        <v>133</v>
      </c>
      <c r="B14" s="238" t="s">
        <v>3</v>
      </c>
      <c r="C14" s="232"/>
      <c r="D14" s="232"/>
      <c r="E14" s="232"/>
      <c r="F14" s="233"/>
      <c r="G14" s="49"/>
    </row>
    <row r="15" spans="1:7" ht="14.25">
      <c r="A15" s="14" t="s">
        <v>134</v>
      </c>
      <c r="B15" s="216" t="s">
        <v>4</v>
      </c>
      <c r="C15" s="217"/>
      <c r="D15" s="217"/>
      <c r="E15" s="217"/>
      <c r="F15" s="218"/>
      <c r="G15" s="50"/>
    </row>
    <row r="16" spans="1:7" ht="14.25">
      <c r="A16" s="165" t="s">
        <v>135</v>
      </c>
      <c r="B16" s="219" t="s">
        <v>5</v>
      </c>
      <c r="C16" s="220"/>
      <c r="D16" s="220"/>
      <c r="E16" s="220"/>
      <c r="F16" s="221"/>
      <c r="G16" s="50"/>
    </row>
    <row r="17" spans="1:7" ht="15" thickBot="1">
      <c r="A17" s="15" t="s">
        <v>136</v>
      </c>
      <c r="B17" s="222" t="s">
        <v>6</v>
      </c>
      <c r="C17" s="223"/>
      <c r="D17" s="223"/>
      <c r="E17" s="223"/>
      <c r="F17" s="224"/>
      <c r="G17" s="120">
        <v>12</v>
      </c>
    </row>
    <row r="18" spans="1:7" ht="15" thickBot="1">
      <c r="A18" s="11"/>
      <c r="B18" s="11"/>
      <c r="C18" s="11"/>
      <c r="D18" s="11"/>
      <c r="E18" s="11"/>
      <c r="F18" s="11"/>
      <c r="G18" s="12"/>
    </row>
    <row r="19" spans="1:7" ht="15">
      <c r="A19" s="225" t="s">
        <v>137</v>
      </c>
      <c r="B19" s="226"/>
      <c r="C19" s="226"/>
      <c r="D19" s="226"/>
      <c r="E19" s="226"/>
      <c r="F19" s="226"/>
      <c r="G19" s="227"/>
    </row>
    <row r="20" spans="1:7" ht="14.25">
      <c r="A20" s="228" t="s">
        <v>7</v>
      </c>
      <c r="B20" s="229"/>
      <c r="C20" s="229"/>
      <c r="D20" s="229"/>
      <c r="E20" s="229"/>
      <c r="F20" s="230"/>
      <c r="G20" s="58"/>
    </row>
    <row r="21" spans="1:7" ht="14.25">
      <c r="A21" s="231" t="s">
        <v>8</v>
      </c>
      <c r="B21" s="232"/>
      <c r="C21" s="232"/>
      <c r="D21" s="232"/>
      <c r="E21" s="232"/>
      <c r="F21" s="233"/>
      <c r="G21" s="17" t="s">
        <v>125</v>
      </c>
    </row>
    <row r="22" spans="1:7" ht="15" thickBot="1">
      <c r="A22" s="247" t="s">
        <v>9</v>
      </c>
      <c r="B22" s="248"/>
      <c r="C22" s="248"/>
      <c r="D22" s="248"/>
      <c r="E22" s="248"/>
      <c r="F22" s="248"/>
      <c r="G22" s="51"/>
    </row>
    <row r="23" spans="1:7" ht="15" thickBot="1">
      <c r="A23" s="11"/>
      <c r="B23" s="11"/>
      <c r="C23" s="11"/>
      <c r="D23" s="11"/>
      <c r="E23" s="11"/>
      <c r="F23" s="11"/>
      <c r="G23" s="12"/>
    </row>
    <row r="24" spans="1:7" ht="15">
      <c r="A24" s="249" t="s">
        <v>138</v>
      </c>
      <c r="B24" s="250"/>
      <c r="C24" s="250"/>
      <c r="D24" s="250"/>
      <c r="E24" s="250"/>
      <c r="F24" s="250"/>
      <c r="G24" s="251"/>
    </row>
    <row r="25" spans="1:7" ht="14.25">
      <c r="A25" s="13" t="s">
        <v>139</v>
      </c>
      <c r="B25" s="238" t="s">
        <v>10</v>
      </c>
      <c r="C25" s="232"/>
      <c r="D25" s="232"/>
      <c r="E25" s="232"/>
      <c r="F25" s="233"/>
      <c r="G25" s="52"/>
    </row>
    <row r="26" spans="1:7" ht="14.25">
      <c r="A26" s="165" t="s">
        <v>140</v>
      </c>
      <c r="B26" s="252" t="s">
        <v>11</v>
      </c>
      <c r="C26" s="253"/>
      <c r="D26" s="253"/>
      <c r="E26" s="253"/>
      <c r="F26" s="254"/>
      <c r="G26" s="53"/>
    </row>
    <row r="27" spans="1:7" ht="15.75" customHeight="1" thickBot="1">
      <c r="A27" s="15" t="s">
        <v>141</v>
      </c>
      <c r="B27" s="255" t="s">
        <v>105</v>
      </c>
      <c r="C27" s="256"/>
      <c r="D27" s="256"/>
      <c r="E27" s="256"/>
      <c r="F27" s="257"/>
      <c r="G27" s="54"/>
    </row>
    <row r="28" spans="1:7" ht="15" thickBot="1">
      <c r="A28" s="11"/>
      <c r="B28" s="11"/>
      <c r="C28" s="11"/>
      <c r="D28" s="11"/>
      <c r="E28" s="11"/>
      <c r="F28" s="11"/>
      <c r="G28" s="12"/>
    </row>
    <row r="29" spans="1:7" ht="15">
      <c r="A29" s="225" t="s">
        <v>142</v>
      </c>
      <c r="B29" s="226"/>
      <c r="C29" s="226"/>
      <c r="D29" s="226"/>
      <c r="E29" s="226"/>
      <c r="F29" s="226"/>
      <c r="G29" s="227"/>
    </row>
    <row r="30" spans="1:7" ht="14.25">
      <c r="A30" s="13" t="s">
        <v>143</v>
      </c>
      <c r="B30" s="238" t="s">
        <v>13</v>
      </c>
      <c r="C30" s="232"/>
      <c r="D30" s="232"/>
      <c r="E30" s="233"/>
      <c r="F30" s="55"/>
      <c r="G30" s="18">
        <f>G25/220*F30</f>
        <v>0</v>
      </c>
    </row>
    <row r="31" spans="1:7" ht="14.25">
      <c r="A31" s="13" t="s">
        <v>144</v>
      </c>
      <c r="B31" s="238" t="s">
        <v>108</v>
      </c>
      <c r="C31" s="232"/>
      <c r="D31" s="232"/>
      <c r="E31" s="233"/>
      <c r="F31" s="128"/>
      <c r="G31" s="19">
        <f>G30*F31</f>
        <v>0</v>
      </c>
    </row>
    <row r="32" spans="1:7" ht="14.25">
      <c r="A32" s="13" t="s">
        <v>145</v>
      </c>
      <c r="B32" s="162" t="s">
        <v>14</v>
      </c>
      <c r="C32" s="163"/>
      <c r="D32" s="163"/>
      <c r="E32" s="164"/>
      <c r="F32" s="56"/>
      <c r="G32" s="16">
        <f>((G30+G31)/220)*0.2*F32</f>
        <v>0</v>
      </c>
    </row>
    <row r="33" spans="1:7" ht="14.25">
      <c r="A33" s="13" t="s">
        <v>146</v>
      </c>
      <c r="B33" s="162" t="s">
        <v>15</v>
      </c>
      <c r="C33" s="163"/>
      <c r="D33" s="163"/>
      <c r="E33" s="164"/>
      <c r="F33" s="161">
        <f>IF(F32="","",(F32*1.1428571)-F32)</f>
      </c>
      <c r="G33" s="18">
        <f>IF(F33="","",((G30*1.3/220)*1.2)*F33)</f>
      </c>
    </row>
    <row r="34" spans="1:7" ht="14.25">
      <c r="A34" s="13" t="s">
        <v>147</v>
      </c>
      <c r="B34" s="162" t="s">
        <v>54</v>
      </c>
      <c r="C34" s="163"/>
      <c r="D34" s="163"/>
      <c r="E34" s="164"/>
      <c r="F34" s="56"/>
      <c r="G34" s="19">
        <f>((G30+G31)/220*1.5)*F34</f>
        <v>0</v>
      </c>
    </row>
    <row r="35" spans="1:7" ht="14.25">
      <c r="A35" s="13" t="s">
        <v>148</v>
      </c>
      <c r="B35" s="162" t="s">
        <v>55</v>
      </c>
      <c r="C35" s="163"/>
      <c r="D35" s="163"/>
      <c r="E35" s="164"/>
      <c r="F35" s="56"/>
      <c r="G35" s="19">
        <f>((G30+G31)/220*2)*F35</f>
        <v>0</v>
      </c>
    </row>
    <row r="36" spans="1:7" ht="14.25">
      <c r="A36" s="13" t="s">
        <v>149</v>
      </c>
      <c r="B36" s="239" t="s">
        <v>56</v>
      </c>
      <c r="C36" s="240"/>
      <c r="D36" s="240"/>
      <c r="E36" s="241"/>
      <c r="F36" s="56"/>
      <c r="G36" s="16">
        <f>G32/(30-F36)*F36</f>
        <v>0</v>
      </c>
    </row>
    <row r="37" spans="1:7" ht="14.25">
      <c r="A37" s="13" t="s">
        <v>150</v>
      </c>
      <c r="B37" s="242" t="s">
        <v>16</v>
      </c>
      <c r="C37" s="243"/>
      <c r="D37" s="243"/>
      <c r="E37" s="244"/>
      <c r="F37" s="57"/>
      <c r="G37" s="58"/>
    </row>
    <row r="38" spans="1:7" ht="15.75" thickBot="1">
      <c r="A38" s="245" t="s">
        <v>24</v>
      </c>
      <c r="B38" s="246"/>
      <c r="C38" s="246"/>
      <c r="D38" s="246"/>
      <c r="E38" s="246"/>
      <c r="F38" s="246"/>
      <c r="G38" s="20">
        <f>SUM(G30:G37)</f>
        <v>0</v>
      </c>
    </row>
    <row r="39" spans="1:7" ht="15" thickBot="1">
      <c r="A39" s="11"/>
      <c r="B39" s="11"/>
      <c r="C39" s="11"/>
      <c r="D39" s="11"/>
      <c r="E39" s="11"/>
      <c r="F39" s="11"/>
      <c r="G39" s="12"/>
    </row>
    <row r="40" spans="1:7" ht="15">
      <c r="A40" s="225" t="s">
        <v>151</v>
      </c>
      <c r="B40" s="226"/>
      <c r="C40" s="226"/>
      <c r="D40" s="226"/>
      <c r="E40" s="226"/>
      <c r="F40" s="226"/>
      <c r="G40" s="227"/>
    </row>
    <row r="41" spans="1:7" ht="14.25">
      <c r="A41" s="13" t="s">
        <v>152</v>
      </c>
      <c r="B41" s="238" t="s">
        <v>17</v>
      </c>
      <c r="C41" s="232"/>
      <c r="D41" s="232"/>
      <c r="E41" s="232"/>
      <c r="F41" s="233"/>
      <c r="G41" s="18">
        <f>D123</f>
        <v>0</v>
      </c>
    </row>
    <row r="42" spans="1:7" ht="14.25">
      <c r="A42" s="13" t="s">
        <v>153</v>
      </c>
      <c r="B42" s="162" t="s">
        <v>93</v>
      </c>
      <c r="C42" s="163"/>
      <c r="D42" s="163"/>
      <c r="E42" s="163"/>
      <c r="F42" s="164"/>
      <c r="G42" s="68">
        <f>MAX(-G30*B126,-G41)</f>
        <v>0</v>
      </c>
    </row>
    <row r="43" spans="1:7" ht="14.25">
      <c r="A43" s="13" t="s">
        <v>154</v>
      </c>
      <c r="B43" s="238" t="s">
        <v>18</v>
      </c>
      <c r="C43" s="232"/>
      <c r="D43" s="232"/>
      <c r="E43" s="232"/>
      <c r="F43" s="233"/>
      <c r="G43" s="19">
        <f>E134</f>
        <v>0</v>
      </c>
    </row>
    <row r="44" spans="1:7" ht="14.25">
      <c r="A44" s="13" t="s">
        <v>155</v>
      </c>
      <c r="B44" s="238" t="s">
        <v>19</v>
      </c>
      <c r="C44" s="232"/>
      <c r="D44" s="232"/>
      <c r="E44" s="232"/>
      <c r="F44" s="233"/>
      <c r="G44" s="52"/>
    </row>
    <row r="45" spans="1:7" ht="14.25">
      <c r="A45" s="13" t="s">
        <v>156</v>
      </c>
      <c r="B45" s="238" t="s">
        <v>20</v>
      </c>
      <c r="C45" s="232"/>
      <c r="D45" s="232"/>
      <c r="E45" s="232"/>
      <c r="F45" s="233"/>
      <c r="G45" s="58"/>
    </row>
    <row r="46" spans="1:7" ht="14.25">
      <c r="A46" s="13" t="s">
        <v>157</v>
      </c>
      <c r="B46" s="238" t="s">
        <v>21</v>
      </c>
      <c r="C46" s="232"/>
      <c r="D46" s="232"/>
      <c r="E46" s="232"/>
      <c r="F46" s="233"/>
      <c r="G46" s="52"/>
    </row>
    <row r="47" spans="1:7" ht="14.25">
      <c r="A47" s="13" t="s">
        <v>158</v>
      </c>
      <c r="B47" s="162" t="s">
        <v>315</v>
      </c>
      <c r="C47" s="163"/>
      <c r="D47" s="163"/>
      <c r="E47" s="163"/>
      <c r="F47" s="144"/>
      <c r="G47" s="16">
        <f>G30*F47</f>
        <v>0</v>
      </c>
    </row>
    <row r="48" spans="1:7" ht="14.25">
      <c r="A48" s="13" t="s">
        <v>159</v>
      </c>
      <c r="B48" s="162" t="s">
        <v>314</v>
      </c>
      <c r="C48" s="163"/>
      <c r="D48" s="163"/>
      <c r="E48" s="163"/>
      <c r="F48" s="144"/>
      <c r="G48" s="16">
        <f>(G30+G31)*F48</f>
        <v>0</v>
      </c>
    </row>
    <row r="49" spans="1:7" ht="14.25">
      <c r="A49" s="13" t="s">
        <v>244</v>
      </c>
      <c r="B49" s="238" t="s">
        <v>16</v>
      </c>
      <c r="C49" s="232"/>
      <c r="D49" s="232"/>
      <c r="E49" s="232"/>
      <c r="F49" s="233"/>
      <c r="G49" s="58"/>
    </row>
    <row r="50" spans="1:7" ht="15.75" thickBot="1">
      <c r="A50" s="245" t="s">
        <v>25</v>
      </c>
      <c r="B50" s="246"/>
      <c r="C50" s="246"/>
      <c r="D50" s="246"/>
      <c r="E50" s="246"/>
      <c r="F50" s="246"/>
      <c r="G50" s="20">
        <f>SUM(G41:G49)</f>
        <v>0</v>
      </c>
    </row>
    <row r="51" spans="1:7" ht="15" thickBot="1">
      <c r="A51" s="11"/>
      <c r="B51" s="11"/>
      <c r="C51" s="11"/>
      <c r="D51" s="11"/>
      <c r="E51" s="11"/>
      <c r="F51" s="11"/>
      <c r="G51" s="12"/>
    </row>
    <row r="52" spans="1:7" ht="15">
      <c r="A52" s="225" t="s">
        <v>160</v>
      </c>
      <c r="B52" s="226"/>
      <c r="C52" s="226"/>
      <c r="D52" s="226"/>
      <c r="E52" s="226"/>
      <c r="F52" s="226"/>
      <c r="G52" s="227"/>
    </row>
    <row r="53" spans="1:7" ht="14.25">
      <c r="A53" s="13" t="s">
        <v>161</v>
      </c>
      <c r="B53" s="238" t="s">
        <v>86</v>
      </c>
      <c r="C53" s="232"/>
      <c r="D53" s="232"/>
      <c r="E53" s="232"/>
      <c r="F53" s="233"/>
      <c r="G53" s="135">
        <v>0</v>
      </c>
    </row>
    <row r="54" spans="1:7" ht="14.25">
      <c r="A54" s="13" t="s">
        <v>162</v>
      </c>
      <c r="B54" s="238" t="s">
        <v>22</v>
      </c>
      <c r="C54" s="232"/>
      <c r="D54" s="232"/>
      <c r="E54" s="232"/>
      <c r="F54" s="233"/>
      <c r="G54" s="52">
        <v>0</v>
      </c>
    </row>
    <row r="55" spans="1:7" ht="14.25">
      <c r="A55" s="13" t="s">
        <v>163</v>
      </c>
      <c r="B55" s="238" t="s">
        <v>23</v>
      </c>
      <c r="C55" s="232"/>
      <c r="D55" s="232"/>
      <c r="E55" s="232"/>
      <c r="F55" s="233"/>
      <c r="G55" s="52">
        <v>0</v>
      </c>
    </row>
    <row r="56" spans="1:7" ht="14.25">
      <c r="A56" s="13" t="s">
        <v>164</v>
      </c>
      <c r="B56" s="242" t="s">
        <v>16</v>
      </c>
      <c r="C56" s="243"/>
      <c r="D56" s="243"/>
      <c r="E56" s="243"/>
      <c r="F56" s="244"/>
      <c r="G56" s="58">
        <v>0</v>
      </c>
    </row>
    <row r="57" spans="1:7" ht="15.75" thickBot="1">
      <c r="A57" s="245" t="s">
        <v>91</v>
      </c>
      <c r="B57" s="246"/>
      <c r="C57" s="246"/>
      <c r="D57" s="246"/>
      <c r="E57" s="246"/>
      <c r="F57" s="246"/>
      <c r="G57" s="20">
        <f>SUM(G53:G56)</f>
        <v>0</v>
      </c>
    </row>
    <row r="58" spans="1:7" ht="15" thickBot="1">
      <c r="A58" s="11"/>
      <c r="B58" s="11"/>
      <c r="C58" s="11"/>
      <c r="D58" s="11"/>
      <c r="E58" s="11"/>
      <c r="F58" s="11"/>
      <c r="G58" s="12"/>
    </row>
    <row r="59" spans="1:7" ht="15">
      <c r="A59" s="225" t="s">
        <v>165</v>
      </c>
      <c r="B59" s="226"/>
      <c r="C59" s="226"/>
      <c r="D59" s="226"/>
      <c r="E59" s="226"/>
      <c r="F59" s="226"/>
      <c r="G59" s="227"/>
    </row>
    <row r="60" spans="1:7" ht="14.25">
      <c r="A60" s="261" t="s">
        <v>166</v>
      </c>
      <c r="B60" s="261"/>
      <c r="C60" s="261"/>
      <c r="D60" s="261"/>
      <c r="E60" s="261"/>
      <c r="F60" s="261"/>
      <c r="G60" s="261"/>
    </row>
    <row r="61" spans="1:7" ht="14.25">
      <c r="A61" s="21" t="s">
        <v>167</v>
      </c>
      <c r="B61" s="262" t="s">
        <v>52</v>
      </c>
      <c r="C61" s="262"/>
      <c r="D61" s="262"/>
      <c r="E61" s="262"/>
      <c r="F61" s="22">
        <v>0.2</v>
      </c>
      <c r="G61" s="23">
        <f>G$38*F61</f>
        <v>0</v>
      </c>
    </row>
    <row r="62" spans="1:7" ht="14.25">
      <c r="A62" s="21" t="s">
        <v>168</v>
      </c>
      <c r="B62" s="238" t="s">
        <v>30</v>
      </c>
      <c r="C62" s="232"/>
      <c r="D62" s="232"/>
      <c r="E62" s="233"/>
      <c r="F62" s="22">
        <v>0.08</v>
      </c>
      <c r="G62" s="23">
        <f>G$38*F62</f>
        <v>0</v>
      </c>
    </row>
    <row r="63" spans="1:7" ht="14.25">
      <c r="A63" s="21" t="s">
        <v>169</v>
      </c>
      <c r="B63" s="263" t="s">
        <v>26</v>
      </c>
      <c r="C63" s="263"/>
      <c r="D63" s="263"/>
      <c r="E63" s="263"/>
      <c r="F63" s="59"/>
      <c r="G63" s="23">
        <f>G$38*F63</f>
        <v>0</v>
      </c>
    </row>
    <row r="64" spans="1:7" ht="14.25">
      <c r="A64" s="21" t="s">
        <v>170</v>
      </c>
      <c r="B64" s="258" t="s">
        <v>27</v>
      </c>
      <c r="C64" s="259"/>
      <c r="D64" s="259"/>
      <c r="E64" s="260"/>
      <c r="F64" s="59"/>
      <c r="G64" s="23">
        <f>G$38*F64</f>
        <v>0</v>
      </c>
    </row>
    <row r="65" spans="1:7" ht="14.25">
      <c r="A65" s="21" t="s">
        <v>171</v>
      </c>
      <c r="B65" s="258" t="s">
        <v>28</v>
      </c>
      <c r="C65" s="259"/>
      <c r="D65" s="259"/>
      <c r="E65" s="260"/>
      <c r="F65" s="59"/>
      <c r="G65" s="23">
        <f>G$38*F65</f>
        <v>0</v>
      </c>
    </row>
    <row r="66" spans="1:7" ht="14.25">
      <c r="A66" s="21" t="s">
        <v>172</v>
      </c>
      <c r="B66" s="258" t="s">
        <v>32</v>
      </c>
      <c r="C66" s="259"/>
      <c r="D66" s="259"/>
      <c r="E66" s="260"/>
      <c r="F66" s="59"/>
      <c r="G66" s="23">
        <f>G$38*F66</f>
        <v>0</v>
      </c>
    </row>
    <row r="67" spans="1:9" ht="14.25">
      <c r="A67" s="21" t="s">
        <v>173</v>
      </c>
      <c r="B67" s="258" t="s">
        <v>29</v>
      </c>
      <c r="C67" s="259"/>
      <c r="D67" s="259"/>
      <c r="E67" s="260"/>
      <c r="F67" s="59"/>
      <c r="G67" s="23">
        <f>G$38*F67</f>
        <v>0</v>
      </c>
      <c r="I67" s="121"/>
    </row>
    <row r="68" spans="1:9" ht="15" customHeight="1">
      <c r="A68" s="21" t="s">
        <v>174</v>
      </c>
      <c r="B68" s="258" t="s">
        <v>116</v>
      </c>
      <c r="C68" s="259"/>
      <c r="D68" s="259"/>
      <c r="E68" s="260"/>
      <c r="F68" s="59"/>
      <c r="G68" s="23">
        <f>G38*F68</f>
        <v>0</v>
      </c>
      <c r="I68" s="121"/>
    </row>
    <row r="69" spans="1:7" ht="14.25">
      <c r="A69" s="21" t="s">
        <v>175</v>
      </c>
      <c r="B69" s="167" t="s">
        <v>31</v>
      </c>
      <c r="C69" s="168"/>
      <c r="D69" s="168"/>
      <c r="E69" s="169"/>
      <c r="F69" s="60"/>
      <c r="G69" s="23">
        <f>G$38*F69</f>
        <v>0</v>
      </c>
    </row>
    <row r="70" spans="1:7" ht="15.75" thickBot="1">
      <c r="A70" s="245" t="s">
        <v>208</v>
      </c>
      <c r="B70" s="246"/>
      <c r="C70" s="246"/>
      <c r="D70" s="246"/>
      <c r="E70" s="246"/>
      <c r="F70" s="246"/>
      <c r="G70" s="20">
        <f>SUM(G61:G69)</f>
        <v>0</v>
      </c>
    </row>
    <row r="71" spans="1:7" s="122" customFormat="1" ht="14.25">
      <c r="A71" s="264" t="s">
        <v>176</v>
      </c>
      <c r="B71" s="265"/>
      <c r="C71" s="265"/>
      <c r="D71" s="265"/>
      <c r="E71" s="265"/>
      <c r="F71" s="265"/>
      <c r="G71" s="266"/>
    </row>
    <row r="72" spans="1:7" ht="14.25">
      <c r="A72" s="13" t="s">
        <v>177</v>
      </c>
      <c r="B72" s="238" t="s">
        <v>33</v>
      </c>
      <c r="C72" s="232"/>
      <c r="D72" s="232"/>
      <c r="E72" s="233"/>
      <c r="F72" s="24"/>
      <c r="G72" s="18">
        <f>G38/12</f>
        <v>0</v>
      </c>
    </row>
    <row r="73" spans="1:7" ht="14.25">
      <c r="A73" s="13" t="s">
        <v>178</v>
      </c>
      <c r="B73" s="238" t="s">
        <v>118</v>
      </c>
      <c r="C73" s="232"/>
      <c r="D73" s="232"/>
      <c r="E73" s="233"/>
      <c r="F73" s="71"/>
      <c r="G73" s="23">
        <f>G38/3/12</f>
        <v>0</v>
      </c>
    </row>
    <row r="74" spans="1:7" ht="30.75" customHeight="1">
      <c r="A74" s="25" t="s">
        <v>179</v>
      </c>
      <c r="B74" s="252" t="s">
        <v>214</v>
      </c>
      <c r="C74" s="253"/>
      <c r="D74" s="253"/>
      <c r="E74" s="254"/>
      <c r="F74" s="26">
        <f>SUM(F61:F69)</f>
        <v>0.28</v>
      </c>
      <c r="G74" s="27">
        <f>(G72+G73)*F74</f>
        <v>0</v>
      </c>
    </row>
    <row r="75" spans="1:7" ht="15.75" thickBot="1">
      <c r="A75" s="245" t="s">
        <v>210</v>
      </c>
      <c r="B75" s="246"/>
      <c r="C75" s="246"/>
      <c r="D75" s="246"/>
      <c r="E75" s="246"/>
      <c r="F75" s="246"/>
      <c r="G75" s="20">
        <f>SUM(G72:G74)</f>
        <v>0</v>
      </c>
    </row>
    <row r="76" spans="1:7" ht="14.25">
      <c r="A76" s="264" t="s">
        <v>180</v>
      </c>
      <c r="B76" s="265"/>
      <c r="C76" s="265"/>
      <c r="D76" s="265"/>
      <c r="E76" s="265"/>
      <c r="F76" s="265"/>
      <c r="G76" s="266"/>
    </row>
    <row r="77" spans="1:7" ht="14.25">
      <c r="A77" s="13" t="s">
        <v>181</v>
      </c>
      <c r="B77" s="238" t="s">
        <v>121</v>
      </c>
      <c r="C77" s="232"/>
      <c r="D77" s="232"/>
      <c r="E77" s="233"/>
      <c r="F77" s="61"/>
      <c r="G77" s="18">
        <f>(G38+(G38/3))*0.33333/12*F77</f>
        <v>0</v>
      </c>
    </row>
    <row r="78" spans="1:7" ht="30" customHeight="1">
      <c r="A78" s="25" t="s">
        <v>182</v>
      </c>
      <c r="B78" s="252" t="s">
        <v>215</v>
      </c>
      <c r="C78" s="253"/>
      <c r="D78" s="253"/>
      <c r="E78" s="254"/>
      <c r="F78" s="26">
        <f>SUM(F61:F69)</f>
        <v>0.28</v>
      </c>
      <c r="G78" s="27">
        <f>G77*F78</f>
        <v>0</v>
      </c>
    </row>
    <row r="79" spans="1:7" ht="15.75" thickBot="1">
      <c r="A79" s="245" t="s">
        <v>211</v>
      </c>
      <c r="B79" s="246"/>
      <c r="C79" s="246"/>
      <c r="D79" s="246"/>
      <c r="E79" s="246"/>
      <c r="F79" s="246"/>
      <c r="G79" s="20">
        <f>SUM(G77:G78)</f>
        <v>0</v>
      </c>
    </row>
    <row r="80" spans="1:7" ht="14.25">
      <c r="A80" s="264" t="s">
        <v>183</v>
      </c>
      <c r="B80" s="265"/>
      <c r="C80" s="265"/>
      <c r="D80" s="265"/>
      <c r="E80" s="265"/>
      <c r="F80" s="265"/>
      <c r="G80" s="266"/>
    </row>
    <row r="81" spans="1:7" ht="14.25">
      <c r="A81" s="13" t="s">
        <v>184</v>
      </c>
      <c r="B81" s="216" t="s">
        <v>35</v>
      </c>
      <c r="C81" s="217"/>
      <c r="D81" s="217"/>
      <c r="E81" s="217"/>
      <c r="F81" s="123"/>
      <c r="G81" s="18">
        <f>G38/12*F81</f>
        <v>0</v>
      </c>
    </row>
    <row r="82" spans="1:7" ht="14.25">
      <c r="A82" s="13" t="s">
        <v>185</v>
      </c>
      <c r="B82" s="252" t="s">
        <v>36</v>
      </c>
      <c r="C82" s="253"/>
      <c r="D82" s="253"/>
      <c r="E82" s="254"/>
      <c r="F82" s="26">
        <v>0.08</v>
      </c>
      <c r="G82" s="27">
        <f>G81*F82</f>
        <v>0</v>
      </c>
    </row>
    <row r="83" spans="1:7" ht="14.25">
      <c r="A83" s="25" t="s">
        <v>186</v>
      </c>
      <c r="B83" s="252" t="s">
        <v>216</v>
      </c>
      <c r="C83" s="253"/>
      <c r="D83" s="253"/>
      <c r="E83" s="254"/>
      <c r="F83" s="26">
        <v>0.4</v>
      </c>
      <c r="G83" s="27">
        <f>G38*F83*F81*F82</f>
        <v>0</v>
      </c>
    </row>
    <row r="84" spans="1:7" ht="31.5" customHeight="1">
      <c r="A84" s="25" t="s">
        <v>187</v>
      </c>
      <c r="B84" s="252" t="s">
        <v>218</v>
      </c>
      <c r="C84" s="253"/>
      <c r="D84" s="253"/>
      <c r="E84" s="254"/>
      <c r="F84" s="26">
        <v>0.1</v>
      </c>
      <c r="G84" s="27">
        <f>G38*F82*F84*F81</f>
        <v>0</v>
      </c>
    </row>
    <row r="85" spans="1:7" ht="14.25">
      <c r="A85" s="25" t="s">
        <v>188</v>
      </c>
      <c r="B85" s="252" t="s">
        <v>37</v>
      </c>
      <c r="C85" s="253"/>
      <c r="D85" s="253"/>
      <c r="E85" s="254"/>
      <c r="F85" s="62"/>
      <c r="G85" s="27">
        <f>((G38/30)/12*7)*F85</f>
        <v>0</v>
      </c>
    </row>
    <row r="86" spans="1:7" ht="32.25" customHeight="1">
      <c r="A86" s="25" t="s">
        <v>189</v>
      </c>
      <c r="B86" s="252" t="s">
        <v>222</v>
      </c>
      <c r="C86" s="253"/>
      <c r="D86" s="253"/>
      <c r="E86" s="254"/>
      <c r="F86" s="28">
        <f>SUM(F61:F69)</f>
        <v>0.28</v>
      </c>
      <c r="G86" s="27">
        <f>G85*F86</f>
        <v>0</v>
      </c>
    </row>
    <row r="87" spans="1:7" ht="14.25">
      <c r="A87" s="25" t="s">
        <v>217</v>
      </c>
      <c r="B87" s="252" t="s">
        <v>220</v>
      </c>
      <c r="C87" s="253"/>
      <c r="D87" s="253"/>
      <c r="E87" s="254"/>
      <c r="F87" s="28">
        <v>0.4</v>
      </c>
      <c r="G87" s="27">
        <f>G38*F82*F87*F85</f>
        <v>0</v>
      </c>
    </row>
    <row r="88" spans="1:7" ht="31.5" customHeight="1">
      <c r="A88" s="25" t="s">
        <v>219</v>
      </c>
      <c r="B88" s="252" t="s">
        <v>221</v>
      </c>
      <c r="C88" s="253"/>
      <c r="D88" s="253"/>
      <c r="E88" s="254"/>
      <c r="F88" s="26">
        <v>0.1</v>
      </c>
      <c r="G88" s="27">
        <f>G38*F88*F85*F82</f>
        <v>0</v>
      </c>
    </row>
    <row r="89" spans="1:7" ht="15.75" thickBot="1">
      <c r="A89" s="245" t="s">
        <v>212</v>
      </c>
      <c r="B89" s="246"/>
      <c r="C89" s="246"/>
      <c r="D89" s="246"/>
      <c r="E89" s="246"/>
      <c r="F89" s="246"/>
      <c r="G89" s="20">
        <f>SUM(G81:G88)</f>
        <v>0</v>
      </c>
    </row>
    <row r="90" spans="1:7" ht="14.25">
      <c r="A90" s="264" t="s">
        <v>190</v>
      </c>
      <c r="B90" s="265"/>
      <c r="C90" s="265"/>
      <c r="D90" s="265"/>
      <c r="E90" s="265"/>
      <c r="F90" s="265"/>
      <c r="G90" s="266"/>
    </row>
    <row r="91" spans="1:7" ht="14.25">
      <c r="A91" s="13" t="s">
        <v>191</v>
      </c>
      <c r="B91" s="216" t="s">
        <v>223</v>
      </c>
      <c r="C91" s="217"/>
      <c r="D91" s="217"/>
      <c r="E91" s="217"/>
      <c r="F91" s="218"/>
      <c r="G91" s="18">
        <f>G38/12</f>
        <v>0</v>
      </c>
    </row>
    <row r="92" spans="1:7" ht="14.25">
      <c r="A92" s="13" t="s">
        <v>192</v>
      </c>
      <c r="B92" s="252" t="s">
        <v>38</v>
      </c>
      <c r="C92" s="253"/>
      <c r="D92" s="253"/>
      <c r="E92" s="254"/>
      <c r="F92" s="63"/>
      <c r="G92" s="27">
        <f>((G38/30)/12)*F92</f>
        <v>0</v>
      </c>
    </row>
    <row r="93" spans="1:7" ht="14.25">
      <c r="A93" s="13" t="s">
        <v>193</v>
      </c>
      <c r="B93" s="252" t="s">
        <v>39</v>
      </c>
      <c r="C93" s="253"/>
      <c r="D93" s="253"/>
      <c r="E93" s="254"/>
      <c r="F93" s="64"/>
      <c r="G93" s="27">
        <f>((G38/30/12)*5)*F93</f>
        <v>0</v>
      </c>
    </row>
    <row r="94" spans="1:7" ht="14.25">
      <c r="A94" s="13" t="s">
        <v>194</v>
      </c>
      <c r="B94" s="252" t="s">
        <v>40</v>
      </c>
      <c r="C94" s="253"/>
      <c r="D94" s="253"/>
      <c r="E94" s="254"/>
      <c r="F94" s="63"/>
      <c r="G94" s="27">
        <f>G38/30/12*F94</f>
        <v>0</v>
      </c>
    </row>
    <row r="95" spans="1:7" ht="14.25" customHeight="1">
      <c r="A95" s="269" t="s">
        <v>195</v>
      </c>
      <c r="B95" s="271" t="s">
        <v>41</v>
      </c>
      <c r="C95" s="272"/>
      <c r="D95" s="272"/>
      <c r="E95" s="273"/>
      <c r="F95" s="63"/>
      <c r="G95" s="277">
        <f>G38/30/12*F95*F96</f>
        <v>0</v>
      </c>
    </row>
    <row r="96" spans="1:7" ht="14.25">
      <c r="A96" s="270"/>
      <c r="B96" s="274"/>
      <c r="C96" s="275"/>
      <c r="D96" s="275"/>
      <c r="E96" s="276"/>
      <c r="F96" s="65"/>
      <c r="G96" s="278"/>
    </row>
    <row r="97" spans="1:7" ht="14.25">
      <c r="A97" s="25" t="s">
        <v>196</v>
      </c>
      <c r="B97" s="279" t="s">
        <v>16</v>
      </c>
      <c r="C97" s="280"/>
      <c r="D97" s="280"/>
      <c r="E97" s="281"/>
      <c r="F97" s="66"/>
      <c r="G97" s="124"/>
    </row>
    <row r="98" spans="1:7" ht="29.25" customHeight="1">
      <c r="A98" s="25" t="s">
        <v>197</v>
      </c>
      <c r="B98" s="252" t="s">
        <v>224</v>
      </c>
      <c r="C98" s="253"/>
      <c r="D98" s="253"/>
      <c r="E98" s="254"/>
      <c r="F98" s="28">
        <f>SUM(F61:F69)</f>
        <v>0.28</v>
      </c>
      <c r="G98" s="27">
        <f>(G97+G95+G94+G93+G92+G91)*F98</f>
        <v>0</v>
      </c>
    </row>
    <row r="99" spans="1:7" ht="15.75" thickBot="1">
      <c r="A99" s="245" t="s">
        <v>213</v>
      </c>
      <c r="B99" s="246"/>
      <c r="C99" s="246"/>
      <c r="D99" s="246"/>
      <c r="E99" s="246"/>
      <c r="F99" s="246"/>
      <c r="G99" s="20">
        <f>SUM(G91:G98)</f>
        <v>0</v>
      </c>
    </row>
    <row r="100" spans="1:7" ht="15.75" thickBot="1">
      <c r="A100" s="245" t="s">
        <v>92</v>
      </c>
      <c r="B100" s="246"/>
      <c r="C100" s="246"/>
      <c r="D100" s="246"/>
      <c r="E100" s="246"/>
      <c r="F100" s="246"/>
      <c r="G100" s="20">
        <f>G99+G89+G79+G75+G70</f>
        <v>0</v>
      </c>
    </row>
    <row r="101" spans="1:7" ht="15" thickBot="1">
      <c r="A101" s="11"/>
      <c r="B101" s="11"/>
      <c r="C101" s="11"/>
      <c r="D101" s="11"/>
      <c r="E101" s="11"/>
      <c r="F101" s="11"/>
      <c r="G101" s="12"/>
    </row>
    <row r="102" spans="1:7" ht="15.75" thickBot="1">
      <c r="A102" s="267" t="s">
        <v>225</v>
      </c>
      <c r="B102" s="268"/>
      <c r="C102" s="268"/>
      <c r="D102" s="268"/>
      <c r="E102" s="268"/>
      <c r="F102" s="268"/>
      <c r="G102" s="69">
        <f>G100+G57+G50+G38</f>
        <v>0</v>
      </c>
    </row>
    <row r="103" spans="1:7" ht="15" thickBot="1">
      <c r="A103" s="11"/>
      <c r="B103" s="11"/>
      <c r="C103" s="11"/>
      <c r="D103" s="11"/>
      <c r="E103" s="11"/>
      <c r="F103" s="11"/>
      <c r="G103" s="12"/>
    </row>
    <row r="104" spans="1:7" ht="15">
      <c r="A104" s="225" t="s">
        <v>198</v>
      </c>
      <c r="B104" s="226"/>
      <c r="C104" s="226"/>
      <c r="D104" s="226"/>
      <c r="E104" s="226"/>
      <c r="F104" s="226"/>
      <c r="G104" s="227"/>
    </row>
    <row r="105" spans="1:7" ht="14.25">
      <c r="A105" s="13" t="s">
        <v>199</v>
      </c>
      <c r="B105" s="238" t="s">
        <v>43</v>
      </c>
      <c r="C105" s="232"/>
      <c r="D105" s="232"/>
      <c r="E105" s="233"/>
      <c r="F105" s="61"/>
      <c r="G105" s="18">
        <f>G102*F105</f>
        <v>0</v>
      </c>
    </row>
    <row r="106" spans="1:7" ht="14.25">
      <c r="A106" s="13" t="s">
        <v>200</v>
      </c>
      <c r="B106" s="238" t="s">
        <v>44</v>
      </c>
      <c r="C106" s="232"/>
      <c r="D106" s="232"/>
      <c r="E106" s="233"/>
      <c r="F106" s="67"/>
      <c r="G106" s="19">
        <f>(G102+G105)*F106</f>
        <v>0</v>
      </c>
    </row>
    <row r="107" spans="1:7" ht="14.25">
      <c r="A107" s="13" t="s">
        <v>201</v>
      </c>
      <c r="B107" s="238" t="s">
        <v>45</v>
      </c>
      <c r="C107" s="232"/>
      <c r="D107" s="232"/>
      <c r="E107" s="233"/>
      <c r="F107" s="34">
        <f>F108+F111+F112</f>
        <v>0</v>
      </c>
      <c r="G107" s="19">
        <f>G116*F107</f>
        <v>0</v>
      </c>
    </row>
    <row r="108" spans="1:7" ht="15">
      <c r="A108" s="29" t="s">
        <v>202</v>
      </c>
      <c r="B108" s="299" t="s">
        <v>46</v>
      </c>
      <c r="C108" s="300"/>
      <c r="D108" s="300"/>
      <c r="E108" s="301"/>
      <c r="F108" s="35">
        <f>SUM(F109:F110)</f>
        <v>0</v>
      </c>
      <c r="G108" s="31">
        <f>SUM(G109:G110)</f>
        <v>0</v>
      </c>
    </row>
    <row r="109" spans="1:7" ht="14.25">
      <c r="A109" s="13" t="s">
        <v>203</v>
      </c>
      <c r="B109" s="162" t="s">
        <v>47</v>
      </c>
      <c r="C109" s="163"/>
      <c r="D109" s="163"/>
      <c r="E109" s="164"/>
      <c r="F109" s="67"/>
      <c r="G109" s="18">
        <f>G116*F109</f>
        <v>0</v>
      </c>
    </row>
    <row r="110" spans="1:7" ht="14.25">
      <c r="A110" s="13" t="s">
        <v>204</v>
      </c>
      <c r="B110" s="162" t="s">
        <v>48</v>
      </c>
      <c r="C110" s="163"/>
      <c r="D110" s="163"/>
      <c r="E110" s="164"/>
      <c r="F110" s="67"/>
      <c r="G110" s="19">
        <f>G116*F110</f>
        <v>0</v>
      </c>
    </row>
    <row r="111" spans="1:7" ht="15">
      <c r="A111" s="30" t="s">
        <v>205</v>
      </c>
      <c r="B111" s="299" t="s">
        <v>49</v>
      </c>
      <c r="C111" s="300"/>
      <c r="D111" s="300"/>
      <c r="E111" s="301"/>
      <c r="F111" s="67">
        <v>0</v>
      </c>
      <c r="G111" s="32">
        <f>G116*F111</f>
        <v>0</v>
      </c>
    </row>
    <row r="112" spans="1:7" ht="15">
      <c r="A112" s="30" t="s">
        <v>206</v>
      </c>
      <c r="B112" s="299" t="s">
        <v>50</v>
      </c>
      <c r="C112" s="300"/>
      <c r="D112" s="300"/>
      <c r="E112" s="301"/>
      <c r="F112" s="36">
        <f>F113</f>
        <v>0</v>
      </c>
      <c r="G112" s="33">
        <f>G113</f>
        <v>0</v>
      </c>
    </row>
    <row r="113" spans="1:7" ht="14.25">
      <c r="A113" s="13" t="s">
        <v>207</v>
      </c>
      <c r="B113" s="238" t="s">
        <v>51</v>
      </c>
      <c r="C113" s="232"/>
      <c r="D113" s="232"/>
      <c r="E113" s="233"/>
      <c r="F113" s="67"/>
      <c r="G113" s="19">
        <f>G116*F113</f>
        <v>0</v>
      </c>
    </row>
    <row r="114" spans="1:7" ht="15.75" thickBot="1">
      <c r="A114" s="245" t="s">
        <v>42</v>
      </c>
      <c r="B114" s="246"/>
      <c r="C114" s="246"/>
      <c r="D114" s="246"/>
      <c r="E114" s="246"/>
      <c r="F114" s="246"/>
      <c r="G114" s="20">
        <f>G105+G106+G107</f>
        <v>0</v>
      </c>
    </row>
    <row r="115" spans="1:7" ht="15" thickBot="1">
      <c r="A115" s="11"/>
      <c r="B115" s="11"/>
      <c r="C115" s="11"/>
      <c r="D115" s="11"/>
      <c r="E115" s="11"/>
      <c r="F115" s="11"/>
      <c r="G115" s="12"/>
    </row>
    <row r="116" spans="1:7" ht="15.75" thickBot="1">
      <c r="A116" s="284" t="s">
        <v>82</v>
      </c>
      <c r="B116" s="285"/>
      <c r="C116" s="285"/>
      <c r="D116" s="285"/>
      <c r="E116" s="285"/>
      <c r="F116" s="285"/>
      <c r="G116" s="37">
        <f>(G106+G105+G100+G57+G50+G38)/(1-F107)</f>
        <v>0</v>
      </c>
    </row>
    <row r="117" spans="1:7" ht="15" thickBot="1">
      <c r="A117" s="11"/>
      <c r="B117" s="11"/>
      <c r="C117" s="11"/>
      <c r="D117" s="11"/>
      <c r="E117" s="11"/>
      <c r="F117" s="11"/>
      <c r="G117" s="12"/>
    </row>
    <row r="118" spans="1:7" ht="15.75" thickBot="1">
      <c r="A118" s="284" t="s">
        <v>90</v>
      </c>
      <c r="B118" s="285"/>
      <c r="C118" s="285"/>
      <c r="D118" s="285"/>
      <c r="E118" s="285"/>
      <c r="F118" s="285"/>
      <c r="G118" s="37">
        <f>G116*G22</f>
        <v>0</v>
      </c>
    </row>
    <row r="119" spans="1:7" ht="14.25">
      <c r="A119" s="11"/>
      <c r="B119" s="11"/>
      <c r="C119" s="11"/>
      <c r="D119" s="11"/>
      <c r="E119" s="11"/>
      <c r="F119" s="11"/>
      <c r="G119" s="12"/>
    </row>
    <row r="120" spans="1:7" ht="15">
      <c r="A120" s="40" t="s">
        <v>83</v>
      </c>
      <c r="B120" s="11"/>
      <c r="C120" s="11"/>
      <c r="D120" s="11"/>
      <c r="E120" s="11"/>
      <c r="F120" s="11"/>
      <c r="G120" s="12"/>
    </row>
    <row r="121" spans="1:7" ht="15" thickBot="1">
      <c r="A121" s="11"/>
      <c r="B121" s="11"/>
      <c r="C121" s="11"/>
      <c r="D121" s="11"/>
      <c r="E121" s="11"/>
      <c r="F121" s="11"/>
      <c r="G121" s="12"/>
    </row>
    <row r="122" spans="1:7" ht="15.75" thickBot="1">
      <c r="A122" s="286" t="s">
        <v>88</v>
      </c>
      <c r="B122" s="287"/>
      <c r="C122" s="287"/>
      <c r="D122" s="288"/>
      <c r="E122" s="11"/>
      <c r="F122" s="11"/>
      <c r="G122" s="12"/>
    </row>
    <row r="123" spans="1:8" ht="42.75">
      <c r="A123" s="79" t="s">
        <v>61</v>
      </c>
      <c r="B123" s="80" t="s">
        <v>57</v>
      </c>
      <c r="C123" s="289" t="s">
        <v>84</v>
      </c>
      <c r="D123" s="292">
        <f>(A124*A126*B124)</f>
        <v>0</v>
      </c>
      <c r="E123" s="41"/>
      <c r="F123" s="38"/>
      <c r="G123" s="42"/>
      <c r="H123" s="125"/>
    </row>
    <row r="124" spans="1:8" ht="15">
      <c r="A124" s="76">
        <v>0</v>
      </c>
      <c r="B124" s="77">
        <v>0</v>
      </c>
      <c r="C124" s="290"/>
      <c r="D124" s="293"/>
      <c r="E124" s="43"/>
      <c r="F124" s="38"/>
      <c r="G124" s="42"/>
      <c r="H124" s="125"/>
    </row>
    <row r="125" spans="1:7" ht="42.75">
      <c r="A125" s="81" t="s">
        <v>60</v>
      </c>
      <c r="B125" s="82" t="s">
        <v>58</v>
      </c>
      <c r="C125" s="290"/>
      <c r="D125" s="293"/>
      <c r="E125" s="11"/>
      <c r="F125" s="11"/>
      <c r="G125" s="12"/>
    </row>
    <row r="126" spans="1:7" ht="15" thickBot="1">
      <c r="A126" s="78">
        <v>0</v>
      </c>
      <c r="B126" s="126">
        <v>0</v>
      </c>
      <c r="C126" s="291"/>
      <c r="D126" s="294"/>
      <c r="E126" s="11"/>
      <c r="F126" s="11"/>
      <c r="G126" s="44"/>
    </row>
    <row r="127" spans="1:7" ht="15" thickBot="1">
      <c r="A127" s="11"/>
      <c r="B127" s="11"/>
      <c r="C127" s="11"/>
      <c r="D127" s="45"/>
      <c r="E127" s="11"/>
      <c r="F127" s="11"/>
      <c r="G127" s="12"/>
    </row>
    <row r="128" spans="1:7" ht="15.75" thickBot="1">
      <c r="A128" s="282" t="s">
        <v>89</v>
      </c>
      <c r="B128" s="283"/>
      <c r="C128" s="283"/>
      <c r="D128" s="283"/>
      <c r="E128" s="295"/>
      <c r="F128" s="11"/>
      <c r="G128" s="12"/>
    </row>
    <row r="129" spans="1:7" s="127" customFormat="1" ht="43.5" thickBot="1">
      <c r="A129" s="114" t="s">
        <v>64</v>
      </c>
      <c r="B129" s="115" t="s">
        <v>63</v>
      </c>
      <c r="C129" s="115" t="s">
        <v>61</v>
      </c>
      <c r="D129" s="115" t="s">
        <v>62</v>
      </c>
      <c r="E129" s="116" t="s">
        <v>59</v>
      </c>
      <c r="F129" s="39"/>
      <c r="G129" s="46"/>
    </row>
    <row r="130" spans="1:7" ht="14.25">
      <c r="A130" s="72">
        <v>4</v>
      </c>
      <c r="B130" s="73">
        <v>0</v>
      </c>
      <c r="C130" s="70">
        <v>0</v>
      </c>
      <c r="D130" s="296">
        <v>0</v>
      </c>
      <c r="E130" s="74">
        <f>(B130*C130)-D130*(B130*C130)</f>
        <v>0</v>
      </c>
      <c r="F130" s="11"/>
      <c r="G130" s="12"/>
    </row>
    <row r="131" spans="1:7" ht="15" customHeight="1">
      <c r="A131" s="72">
        <v>6</v>
      </c>
      <c r="B131" s="73">
        <v>0</v>
      </c>
      <c r="C131" s="70">
        <v>0</v>
      </c>
      <c r="D131" s="297"/>
      <c r="E131" s="74">
        <f>(B131*C131)-D130*(B131*C131)</f>
        <v>0</v>
      </c>
      <c r="F131" s="11"/>
      <c r="G131" s="12"/>
    </row>
    <row r="132" spans="1:7" ht="15" customHeight="1">
      <c r="A132" s="72">
        <v>8</v>
      </c>
      <c r="B132" s="73">
        <v>0</v>
      </c>
      <c r="C132" s="70">
        <v>0</v>
      </c>
      <c r="D132" s="297"/>
      <c r="E132" s="74">
        <f>(B132*C132)-D130*(B132*C132)</f>
        <v>0</v>
      </c>
      <c r="F132" s="11"/>
      <c r="G132" s="12"/>
    </row>
    <row r="133" spans="1:7" ht="15.75" customHeight="1" thickBot="1">
      <c r="A133" s="72">
        <v>12</v>
      </c>
      <c r="B133" s="73">
        <v>0</v>
      </c>
      <c r="C133" s="70">
        <v>0</v>
      </c>
      <c r="D133" s="298"/>
      <c r="E133" s="74">
        <f>(B133*C133)-D130*(B133*C133)</f>
        <v>0</v>
      </c>
      <c r="F133" s="11"/>
      <c r="G133" s="12"/>
    </row>
    <row r="134" spans="1:7" ht="15.75" thickBot="1">
      <c r="A134" s="282" t="s">
        <v>85</v>
      </c>
      <c r="B134" s="283"/>
      <c r="C134" s="283"/>
      <c r="D134" s="283"/>
      <c r="E134" s="75">
        <f>SUM(E130:E133)</f>
        <v>0</v>
      </c>
      <c r="F134" s="11"/>
      <c r="G134" s="12"/>
    </row>
    <row r="135" spans="1:7" ht="15">
      <c r="A135" s="47"/>
      <c r="B135" s="47"/>
      <c r="C135" s="47"/>
      <c r="D135" s="47"/>
      <c r="E135" s="48"/>
      <c r="F135" s="11"/>
      <c r="G135" s="12"/>
    </row>
  </sheetData>
  <sheetProtection password="CBF0" sheet="1" objects="1" scenarios="1"/>
  <mergeCells count="103">
    <mergeCell ref="A134:D134"/>
    <mergeCell ref="A118:F118"/>
    <mergeCell ref="A122:D122"/>
    <mergeCell ref="C123:C126"/>
    <mergeCell ref="D123:D126"/>
    <mergeCell ref="A128:E128"/>
    <mergeCell ref="D130:D133"/>
    <mergeCell ref="B108:E108"/>
    <mergeCell ref="B111:E111"/>
    <mergeCell ref="B112:E112"/>
    <mergeCell ref="B113:E113"/>
    <mergeCell ref="A114:F114"/>
    <mergeCell ref="A116:F116"/>
    <mergeCell ref="A100:F100"/>
    <mergeCell ref="A102:F102"/>
    <mergeCell ref="A104:G104"/>
    <mergeCell ref="B105:E105"/>
    <mergeCell ref="B106:E106"/>
    <mergeCell ref="B107:E107"/>
    <mergeCell ref="A95:A96"/>
    <mergeCell ref="B95:E96"/>
    <mergeCell ref="G95:G96"/>
    <mergeCell ref="B97:E97"/>
    <mergeCell ref="B98:E98"/>
    <mergeCell ref="A99:F99"/>
    <mergeCell ref="A89:F89"/>
    <mergeCell ref="A90:G90"/>
    <mergeCell ref="B91:F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77:E77"/>
    <mergeCell ref="B78:E78"/>
    <mergeCell ref="A79:F79"/>
    <mergeCell ref="A80:G80"/>
    <mergeCell ref="B81:E81"/>
    <mergeCell ref="B82:E82"/>
    <mergeCell ref="A71:G71"/>
    <mergeCell ref="B72:E72"/>
    <mergeCell ref="B73:E73"/>
    <mergeCell ref="B74:E74"/>
    <mergeCell ref="A75:F75"/>
    <mergeCell ref="A76:G76"/>
    <mergeCell ref="B64:E64"/>
    <mergeCell ref="B65:E65"/>
    <mergeCell ref="B66:E66"/>
    <mergeCell ref="B67:E67"/>
    <mergeCell ref="B68:E68"/>
    <mergeCell ref="A70:F70"/>
    <mergeCell ref="A57:F57"/>
    <mergeCell ref="A59:G59"/>
    <mergeCell ref="A60:G60"/>
    <mergeCell ref="B61:E61"/>
    <mergeCell ref="B62:E62"/>
    <mergeCell ref="B63:E63"/>
    <mergeCell ref="A50:F50"/>
    <mergeCell ref="A52:G52"/>
    <mergeCell ref="B53:F53"/>
    <mergeCell ref="B54:F54"/>
    <mergeCell ref="B55:F55"/>
    <mergeCell ref="B56:F56"/>
    <mergeCell ref="B41:F41"/>
    <mergeCell ref="B43:F43"/>
    <mergeCell ref="B44:F44"/>
    <mergeCell ref="B45:F45"/>
    <mergeCell ref="B46:F46"/>
    <mergeCell ref="B49:F49"/>
    <mergeCell ref="B30:E30"/>
    <mergeCell ref="B31:E31"/>
    <mergeCell ref="B36:E36"/>
    <mergeCell ref="B37:E37"/>
    <mergeCell ref="A38:F38"/>
    <mergeCell ref="A40:G40"/>
    <mergeCell ref="A22:F22"/>
    <mergeCell ref="A24:G24"/>
    <mergeCell ref="B25:F25"/>
    <mergeCell ref="B26:F26"/>
    <mergeCell ref="B27:F27"/>
    <mergeCell ref="A29:G29"/>
    <mergeCell ref="A19:G19"/>
    <mergeCell ref="A20:F20"/>
    <mergeCell ref="A21:F21"/>
    <mergeCell ref="A10:B10"/>
    <mergeCell ref="C10:G10"/>
    <mergeCell ref="A11:B11"/>
    <mergeCell ref="C11:G11"/>
    <mergeCell ref="A13:G13"/>
    <mergeCell ref="B14:F14"/>
    <mergeCell ref="A5:G5"/>
    <mergeCell ref="A7:G7"/>
    <mergeCell ref="A8:B8"/>
    <mergeCell ref="C8:G8"/>
    <mergeCell ref="A9:B9"/>
    <mergeCell ref="C9:G9"/>
    <mergeCell ref="B15:F15"/>
    <mergeCell ref="B16:F16"/>
    <mergeCell ref="B17:F1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0" r:id="rId5"/>
  <rowBreaks count="1" manualBreakCount="1">
    <brk id="119" max="6" man="1"/>
  </rowBreaks>
  <colBreaks count="2" manualBreakCount="2">
    <brk id="7" max="181" man="1"/>
    <brk id="8" max="181" man="1"/>
  </colBreaks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showGridLines="0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12.57421875" style="117" customWidth="1"/>
    <col min="2" max="2" width="9.8515625" style="117" customWidth="1"/>
    <col min="3" max="3" width="13.00390625" style="117" customWidth="1"/>
    <col min="4" max="4" width="10.28125" style="117" customWidth="1"/>
    <col min="5" max="5" width="29.57421875" style="117" customWidth="1"/>
    <col min="6" max="6" width="13.421875" style="117" customWidth="1"/>
    <col min="7" max="7" width="26.28125" style="118" customWidth="1"/>
    <col min="8" max="8" width="16.57421875" style="117" customWidth="1"/>
    <col min="9" max="9" width="19.140625" style="117" customWidth="1"/>
    <col min="10" max="16384" width="9.140625" style="117" customWidth="1"/>
  </cols>
  <sheetData>
    <row r="1" spans="1:7" ht="14.25">
      <c r="A1" s="11"/>
      <c r="B1" s="11"/>
      <c r="C1" s="11"/>
      <c r="D1" s="11"/>
      <c r="E1" s="11"/>
      <c r="F1" s="11"/>
      <c r="G1" s="12"/>
    </row>
    <row r="2" spans="1:7" ht="14.25">
      <c r="A2" s="11"/>
      <c r="B2" s="11"/>
      <c r="C2" s="11"/>
      <c r="D2" s="11"/>
      <c r="E2" s="11"/>
      <c r="F2" s="11"/>
      <c r="G2" s="12"/>
    </row>
    <row r="3" spans="1:7" ht="14.25">
      <c r="A3" s="11"/>
      <c r="B3" s="11"/>
      <c r="C3" s="11"/>
      <c r="D3" s="11"/>
      <c r="E3" s="11"/>
      <c r="F3" s="11"/>
      <c r="G3" s="12"/>
    </row>
    <row r="4" spans="1:7" ht="14.25">
      <c r="A4" s="11"/>
      <c r="B4" s="11"/>
      <c r="C4" s="11"/>
      <c r="D4" s="11"/>
      <c r="E4" s="11"/>
      <c r="F4" s="11"/>
      <c r="G4" s="12"/>
    </row>
    <row r="5" spans="1:8" ht="18">
      <c r="A5" s="208" t="s">
        <v>306</v>
      </c>
      <c r="B5" s="208"/>
      <c r="C5" s="208"/>
      <c r="D5" s="208"/>
      <c r="E5" s="208"/>
      <c r="F5" s="208"/>
      <c r="G5" s="208"/>
      <c r="H5" s="119"/>
    </row>
    <row r="6" spans="1:7" ht="18.75" thickBot="1">
      <c r="A6" s="136"/>
      <c r="B6" s="136"/>
      <c r="C6" s="136"/>
      <c r="D6" s="136"/>
      <c r="E6" s="136"/>
      <c r="F6" s="136"/>
      <c r="G6" s="136"/>
    </row>
    <row r="7" spans="1:7" ht="15">
      <c r="A7" s="209" t="s">
        <v>94</v>
      </c>
      <c r="B7" s="210"/>
      <c r="C7" s="210"/>
      <c r="D7" s="210"/>
      <c r="E7" s="210"/>
      <c r="F7" s="210"/>
      <c r="G7" s="211"/>
    </row>
    <row r="8" spans="1:7" ht="15">
      <c r="A8" s="212" t="s">
        <v>0</v>
      </c>
      <c r="B8" s="213"/>
      <c r="C8" s="214"/>
      <c r="D8" s="214"/>
      <c r="E8" s="214"/>
      <c r="F8" s="214"/>
      <c r="G8" s="215"/>
    </row>
    <row r="9" spans="1:7" ht="15">
      <c r="A9" s="212" t="s">
        <v>2</v>
      </c>
      <c r="B9" s="213"/>
      <c r="C9" s="214"/>
      <c r="D9" s="214"/>
      <c r="E9" s="214"/>
      <c r="F9" s="214"/>
      <c r="G9" s="215"/>
    </row>
    <row r="10" spans="1:7" ht="15">
      <c r="A10" s="212" t="s">
        <v>325</v>
      </c>
      <c r="B10" s="213"/>
      <c r="C10" s="214"/>
      <c r="D10" s="214"/>
      <c r="E10" s="214"/>
      <c r="F10" s="214"/>
      <c r="G10" s="215"/>
    </row>
    <row r="11" spans="1:7" ht="15.75" thickBot="1">
      <c r="A11" s="234" t="s">
        <v>326</v>
      </c>
      <c r="B11" s="235"/>
      <c r="C11" s="236"/>
      <c r="D11" s="236"/>
      <c r="E11" s="236"/>
      <c r="F11" s="236"/>
      <c r="G11" s="237"/>
    </row>
    <row r="12" spans="1:7" ht="15" thickBot="1">
      <c r="A12" s="11"/>
      <c r="B12" s="11"/>
      <c r="C12" s="11"/>
      <c r="D12" s="11"/>
      <c r="E12" s="11"/>
      <c r="F12" s="11"/>
      <c r="G12" s="12"/>
    </row>
    <row r="13" spans="1:7" ht="15">
      <c r="A13" s="225" t="s">
        <v>132</v>
      </c>
      <c r="B13" s="226"/>
      <c r="C13" s="226"/>
      <c r="D13" s="226"/>
      <c r="E13" s="226"/>
      <c r="F13" s="226"/>
      <c r="G13" s="227"/>
    </row>
    <row r="14" spans="1:7" ht="14.25">
      <c r="A14" s="13" t="s">
        <v>133</v>
      </c>
      <c r="B14" s="238" t="s">
        <v>3</v>
      </c>
      <c r="C14" s="232"/>
      <c r="D14" s="232"/>
      <c r="E14" s="232"/>
      <c r="F14" s="233"/>
      <c r="G14" s="49"/>
    </row>
    <row r="15" spans="1:7" ht="14.25">
      <c r="A15" s="14" t="s">
        <v>134</v>
      </c>
      <c r="B15" s="216" t="s">
        <v>4</v>
      </c>
      <c r="C15" s="217"/>
      <c r="D15" s="217"/>
      <c r="E15" s="217"/>
      <c r="F15" s="218"/>
      <c r="G15" s="50"/>
    </row>
    <row r="16" spans="1:7" ht="14.25">
      <c r="A16" s="140" t="s">
        <v>135</v>
      </c>
      <c r="B16" s="219" t="s">
        <v>5</v>
      </c>
      <c r="C16" s="220"/>
      <c r="D16" s="220"/>
      <c r="E16" s="220"/>
      <c r="F16" s="221"/>
      <c r="G16" s="50"/>
    </row>
    <row r="17" spans="1:7" ht="15" thickBot="1">
      <c r="A17" s="15" t="s">
        <v>136</v>
      </c>
      <c r="B17" s="222" t="s">
        <v>6</v>
      </c>
      <c r="C17" s="223"/>
      <c r="D17" s="223"/>
      <c r="E17" s="223"/>
      <c r="F17" s="224"/>
      <c r="G17" s="120">
        <v>12</v>
      </c>
    </row>
    <row r="18" spans="1:7" ht="15" thickBot="1">
      <c r="A18" s="11"/>
      <c r="B18" s="11"/>
      <c r="C18" s="11"/>
      <c r="D18" s="11"/>
      <c r="E18" s="11"/>
      <c r="F18" s="11"/>
      <c r="G18" s="12"/>
    </row>
    <row r="19" spans="1:7" ht="15">
      <c r="A19" s="225" t="s">
        <v>137</v>
      </c>
      <c r="B19" s="226"/>
      <c r="C19" s="226"/>
      <c r="D19" s="226"/>
      <c r="E19" s="226"/>
      <c r="F19" s="226"/>
      <c r="G19" s="227"/>
    </row>
    <row r="20" spans="1:7" ht="14.25">
      <c r="A20" s="228" t="s">
        <v>7</v>
      </c>
      <c r="B20" s="229"/>
      <c r="C20" s="229"/>
      <c r="D20" s="229"/>
      <c r="E20" s="229"/>
      <c r="F20" s="230"/>
      <c r="G20" s="58"/>
    </row>
    <row r="21" spans="1:7" ht="14.25">
      <c r="A21" s="231" t="s">
        <v>8</v>
      </c>
      <c r="B21" s="232"/>
      <c r="C21" s="232"/>
      <c r="D21" s="232"/>
      <c r="E21" s="232"/>
      <c r="F21" s="233"/>
      <c r="G21" s="17" t="s">
        <v>125</v>
      </c>
    </row>
    <row r="22" spans="1:7" ht="15" thickBot="1">
      <c r="A22" s="247" t="s">
        <v>9</v>
      </c>
      <c r="B22" s="248"/>
      <c r="C22" s="248"/>
      <c r="D22" s="248"/>
      <c r="E22" s="248"/>
      <c r="F22" s="248"/>
      <c r="G22" s="51"/>
    </row>
    <row r="23" spans="1:7" ht="15" thickBot="1">
      <c r="A23" s="11"/>
      <c r="B23" s="11"/>
      <c r="C23" s="11"/>
      <c r="D23" s="11"/>
      <c r="E23" s="11"/>
      <c r="F23" s="11"/>
      <c r="G23" s="12"/>
    </row>
    <row r="24" spans="1:7" ht="15">
      <c r="A24" s="249" t="s">
        <v>138</v>
      </c>
      <c r="B24" s="250"/>
      <c r="C24" s="250"/>
      <c r="D24" s="250"/>
      <c r="E24" s="250"/>
      <c r="F24" s="250"/>
      <c r="G24" s="251"/>
    </row>
    <row r="25" spans="1:7" ht="14.25">
      <c r="A25" s="13" t="s">
        <v>139</v>
      </c>
      <c r="B25" s="238" t="s">
        <v>10</v>
      </c>
      <c r="C25" s="232"/>
      <c r="D25" s="232"/>
      <c r="E25" s="232"/>
      <c r="F25" s="233"/>
      <c r="G25" s="52"/>
    </row>
    <row r="26" spans="1:7" ht="14.25">
      <c r="A26" s="140" t="s">
        <v>140</v>
      </c>
      <c r="B26" s="252" t="s">
        <v>11</v>
      </c>
      <c r="C26" s="253"/>
      <c r="D26" s="253"/>
      <c r="E26" s="253"/>
      <c r="F26" s="254"/>
      <c r="G26" s="53"/>
    </row>
    <row r="27" spans="1:7" ht="15.75" customHeight="1" thickBot="1">
      <c r="A27" s="15" t="s">
        <v>141</v>
      </c>
      <c r="B27" s="255" t="s">
        <v>105</v>
      </c>
      <c r="C27" s="256"/>
      <c r="D27" s="256"/>
      <c r="E27" s="256"/>
      <c r="F27" s="257"/>
      <c r="G27" s="54"/>
    </row>
    <row r="28" spans="1:7" ht="15" thickBot="1">
      <c r="A28" s="11"/>
      <c r="B28" s="11"/>
      <c r="C28" s="11"/>
      <c r="D28" s="11"/>
      <c r="E28" s="11"/>
      <c r="F28" s="11"/>
      <c r="G28" s="12"/>
    </row>
    <row r="29" spans="1:7" ht="15">
      <c r="A29" s="225" t="s">
        <v>142</v>
      </c>
      <c r="B29" s="226"/>
      <c r="C29" s="226"/>
      <c r="D29" s="226"/>
      <c r="E29" s="226"/>
      <c r="F29" s="226"/>
      <c r="G29" s="227"/>
    </row>
    <row r="30" spans="1:7" ht="14.25">
      <c r="A30" s="13" t="s">
        <v>143</v>
      </c>
      <c r="B30" s="238" t="s">
        <v>13</v>
      </c>
      <c r="C30" s="232"/>
      <c r="D30" s="232"/>
      <c r="E30" s="233"/>
      <c r="F30" s="55"/>
      <c r="G30" s="18">
        <f>G25/220*F30</f>
        <v>0</v>
      </c>
    </row>
    <row r="31" spans="1:7" ht="14.25">
      <c r="A31" s="13" t="s">
        <v>144</v>
      </c>
      <c r="B31" s="238" t="s">
        <v>108</v>
      </c>
      <c r="C31" s="232"/>
      <c r="D31" s="232"/>
      <c r="E31" s="233"/>
      <c r="F31" s="128"/>
      <c r="G31" s="19">
        <f>G30*F31</f>
        <v>0</v>
      </c>
    </row>
    <row r="32" spans="1:7" ht="14.25">
      <c r="A32" s="13" t="s">
        <v>145</v>
      </c>
      <c r="B32" s="145" t="s">
        <v>14</v>
      </c>
      <c r="C32" s="146"/>
      <c r="D32" s="146"/>
      <c r="E32" s="147"/>
      <c r="F32" s="56"/>
      <c r="G32" s="16">
        <f>((G30+G31)/220)*0.2*F32</f>
        <v>0</v>
      </c>
    </row>
    <row r="33" spans="1:7" ht="14.25">
      <c r="A33" s="13" t="s">
        <v>146</v>
      </c>
      <c r="B33" s="145" t="s">
        <v>15</v>
      </c>
      <c r="C33" s="146"/>
      <c r="D33" s="146"/>
      <c r="E33" s="147"/>
      <c r="F33" s="161">
        <f>IF(F32="","",(F32*1.1428571)-F32)</f>
      </c>
      <c r="G33" s="18">
        <f>IF(F33="","",((G30*1.3/220)*1.2)*F33)</f>
      </c>
    </row>
    <row r="34" spans="1:7" ht="14.25">
      <c r="A34" s="13" t="s">
        <v>147</v>
      </c>
      <c r="B34" s="145" t="s">
        <v>54</v>
      </c>
      <c r="C34" s="146"/>
      <c r="D34" s="146"/>
      <c r="E34" s="147"/>
      <c r="F34" s="56"/>
      <c r="G34" s="19">
        <f>((G30+G31)/220*1.5)*F34</f>
        <v>0</v>
      </c>
    </row>
    <row r="35" spans="1:7" ht="14.25">
      <c r="A35" s="13" t="s">
        <v>148</v>
      </c>
      <c r="B35" s="145" t="s">
        <v>55</v>
      </c>
      <c r="C35" s="146"/>
      <c r="D35" s="146"/>
      <c r="E35" s="147"/>
      <c r="F35" s="56"/>
      <c r="G35" s="19">
        <f>((G30+G31)/220*2)*F35</f>
        <v>0</v>
      </c>
    </row>
    <row r="36" spans="1:7" ht="14.25">
      <c r="A36" s="13" t="s">
        <v>149</v>
      </c>
      <c r="B36" s="239" t="s">
        <v>56</v>
      </c>
      <c r="C36" s="240"/>
      <c r="D36" s="240"/>
      <c r="E36" s="241"/>
      <c r="F36" s="56"/>
      <c r="G36" s="16">
        <f>G32/(30-F36)*F36</f>
        <v>0</v>
      </c>
    </row>
    <row r="37" spans="1:7" ht="14.25">
      <c r="A37" s="13" t="s">
        <v>150</v>
      </c>
      <c r="B37" s="242" t="s">
        <v>16</v>
      </c>
      <c r="C37" s="243"/>
      <c r="D37" s="243"/>
      <c r="E37" s="244"/>
      <c r="F37" s="57"/>
      <c r="G37" s="58"/>
    </row>
    <row r="38" spans="1:7" ht="15.75" thickBot="1">
      <c r="A38" s="245" t="s">
        <v>24</v>
      </c>
      <c r="B38" s="246"/>
      <c r="C38" s="246"/>
      <c r="D38" s="246"/>
      <c r="E38" s="246"/>
      <c r="F38" s="246"/>
      <c r="G38" s="20">
        <f>SUM(G30:G37)</f>
        <v>0</v>
      </c>
    </row>
    <row r="39" spans="1:7" ht="15" thickBot="1">
      <c r="A39" s="11"/>
      <c r="B39" s="11"/>
      <c r="C39" s="11"/>
      <c r="D39" s="11"/>
      <c r="E39" s="11"/>
      <c r="F39" s="11"/>
      <c r="G39" s="12"/>
    </row>
    <row r="40" spans="1:7" ht="15">
      <c r="A40" s="225" t="s">
        <v>151</v>
      </c>
      <c r="B40" s="226"/>
      <c r="C40" s="226"/>
      <c r="D40" s="226"/>
      <c r="E40" s="226"/>
      <c r="F40" s="226"/>
      <c r="G40" s="227"/>
    </row>
    <row r="41" spans="1:7" ht="14.25">
      <c r="A41" s="13" t="s">
        <v>152</v>
      </c>
      <c r="B41" s="238" t="s">
        <v>17</v>
      </c>
      <c r="C41" s="232"/>
      <c r="D41" s="232"/>
      <c r="E41" s="232"/>
      <c r="F41" s="233"/>
      <c r="G41" s="18">
        <f>D123</f>
        <v>0</v>
      </c>
    </row>
    <row r="42" spans="1:7" ht="14.25">
      <c r="A42" s="13" t="s">
        <v>153</v>
      </c>
      <c r="B42" s="137" t="s">
        <v>93</v>
      </c>
      <c r="C42" s="138"/>
      <c r="D42" s="138"/>
      <c r="E42" s="138"/>
      <c r="F42" s="139"/>
      <c r="G42" s="68">
        <f>MAX(-G30*B126,-G41)</f>
        <v>0</v>
      </c>
    </row>
    <row r="43" spans="1:7" ht="14.25">
      <c r="A43" s="13" t="s">
        <v>154</v>
      </c>
      <c r="B43" s="238" t="s">
        <v>18</v>
      </c>
      <c r="C43" s="232"/>
      <c r="D43" s="232"/>
      <c r="E43" s="232"/>
      <c r="F43" s="233"/>
      <c r="G43" s="19">
        <f>E134</f>
        <v>0</v>
      </c>
    </row>
    <row r="44" spans="1:7" ht="14.25">
      <c r="A44" s="13" t="s">
        <v>155</v>
      </c>
      <c r="B44" s="238" t="s">
        <v>19</v>
      </c>
      <c r="C44" s="232"/>
      <c r="D44" s="232"/>
      <c r="E44" s="232"/>
      <c r="F44" s="233"/>
      <c r="G44" s="52"/>
    </row>
    <row r="45" spans="1:7" ht="14.25">
      <c r="A45" s="13" t="s">
        <v>156</v>
      </c>
      <c r="B45" s="238" t="s">
        <v>20</v>
      </c>
      <c r="C45" s="232"/>
      <c r="D45" s="232"/>
      <c r="E45" s="232"/>
      <c r="F45" s="233"/>
      <c r="G45" s="58"/>
    </row>
    <row r="46" spans="1:7" ht="14.25">
      <c r="A46" s="13" t="s">
        <v>157</v>
      </c>
      <c r="B46" s="238" t="s">
        <v>21</v>
      </c>
      <c r="C46" s="232"/>
      <c r="D46" s="232"/>
      <c r="E46" s="232"/>
      <c r="F46" s="233"/>
      <c r="G46" s="52"/>
    </row>
    <row r="47" spans="1:7" ht="14.25">
      <c r="A47" s="13" t="s">
        <v>158</v>
      </c>
      <c r="B47" s="137" t="s">
        <v>315</v>
      </c>
      <c r="C47" s="138"/>
      <c r="D47" s="138"/>
      <c r="E47" s="138"/>
      <c r="F47" s="144"/>
      <c r="G47" s="16">
        <f>G30*F47</f>
        <v>0</v>
      </c>
    </row>
    <row r="48" spans="1:7" ht="14.25">
      <c r="A48" s="13" t="s">
        <v>159</v>
      </c>
      <c r="B48" s="137" t="s">
        <v>314</v>
      </c>
      <c r="C48" s="138"/>
      <c r="D48" s="138"/>
      <c r="E48" s="138"/>
      <c r="F48" s="144"/>
      <c r="G48" s="16">
        <f>(G30+G31)*F48</f>
        <v>0</v>
      </c>
    </row>
    <row r="49" spans="1:7" ht="14.25">
      <c r="A49" s="13" t="s">
        <v>244</v>
      </c>
      <c r="B49" s="238" t="s">
        <v>16</v>
      </c>
      <c r="C49" s="232"/>
      <c r="D49" s="232"/>
      <c r="E49" s="232"/>
      <c r="F49" s="233"/>
      <c r="G49" s="58"/>
    </row>
    <row r="50" spans="1:7" ht="15.75" thickBot="1">
      <c r="A50" s="245" t="s">
        <v>25</v>
      </c>
      <c r="B50" s="246"/>
      <c r="C50" s="246"/>
      <c r="D50" s="246"/>
      <c r="E50" s="246"/>
      <c r="F50" s="246"/>
      <c r="G50" s="20">
        <f>SUM(G41:G49)</f>
        <v>0</v>
      </c>
    </row>
    <row r="51" spans="1:7" ht="15" thickBot="1">
      <c r="A51" s="11"/>
      <c r="B51" s="11"/>
      <c r="C51" s="11"/>
      <c r="D51" s="11"/>
      <c r="E51" s="11"/>
      <c r="F51" s="11"/>
      <c r="G51" s="12"/>
    </row>
    <row r="52" spans="1:7" ht="15">
      <c r="A52" s="225" t="s">
        <v>160</v>
      </c>
      <c r="B52" s="226"/>
      <c r="C52" s="226"/>
      <c r="D52" s="226"/>
      <c r="E52" s="226"/>
      <c r="F52" s="226"/>
      <c r="G52" s="227"/>
    </row>
    <row r="53" spans="1:7" ht="14.25">
      <c r="A53" s="13" t="s">
        <v>161</v>
      </c>
      <c r="B53" s="238" t="s">
        <v>86</v>
      </c>
      <c r="C53" s="232"/>
      <c r="D53" s="232"/>
      <c r="E53" s="232"/>
      <c r="F53" s="233"/>
      <c r="G53" s="135">
        <v>0</v>
      </c>
    </row>
    <row r="54" spans="1:7" ht="14.25">
      <c r="A54" s="13" t="s">
        <v>162</v>
      </c>
      <c r="B54" s="238" t="s">
        <v>22</v>
      </c>
      <c r="C54" s="232"/>
      <c r="D54" s="232"/>
      <c r="E54" s="232"/>
      <c r="F54" s="233"/>
      <c r="G54" s="52">
        <v>0</v>
      </c>
    </row>
    <row r="55" spans="1:7" ht="14.25">
      <c r="A55" s="13" t="s">
        <v>163</v>
      </c>
      <c r="B55" s="238" t="s">
        <v>23</v>
      </c>
      <c r="C55" s="232"/>
      <c r="D55" s="232"/>
      <c r="E55" s="232"/>
      <c r="F55" s="233"/>
      <c r="G55" s="52">
        <v>0</v>
      </c>
    </row>
    <row r="56" spans="1:7" ht="14.25">
      <c r="A56" s="13" t="s">
        <v>164</v>
      </c>
      <c r="B56" s="242" t="s">
        <v>16</v>
      </c>
      <c r="C56" s="243"/>
      <c r="D56" s="243"/>
      <c r="E56" s="243"/>
      <c r="F56" s="244"/>
      <c r="G56" s="58">
        <v>0</v>
      </c>
    </row>
    <row r="57" spans="1:7" ht="15.75" thickBot="1">
      <c r="A57" s="245" t="s">
        <v>91</v>
      </c>
      <c r="B57" s="246"/>
      <c r="C57" s="246"/>
      <c r="D57" s="246"/>
      <c r="E57" s="246"/>
      <c r="F57" s="246"/>
      <c r="G57" s="20">
        <f>SUM(G53:G56)</f>
        <v>0</v>
      </c>
    </row>
    <row r="58" spans="1:7" ht="15" thickBot="1">
      <c r="A58" s="11"/>
      <c r="B58" s="11"/>
      <c r="C58" s="11"/>
      <c r="D58" s="11"/>
      <c r="E58" s="11"/>
      <c r="F58" s="11"/>
      <c r="G58" s="12"/>
    </row>
    <row r="59" spans="1:7" ht="15">
      <c r="A59" s="225" t="s">
        <v>165</v>
      </c>
      <c r="B59" s="226"/>
      <c r="C59" s="226"/>
      <c r="D59" s="226"/>
      <c r="E59" s="226"/>
      <c r="F59" s="226"/>
      <c r="G59" s="227"/>
    </row>
    <row r="60" spans="1:7" ht="14.25">
      <c r="A60" s="261" t="s">
        <v>166</v>
      </c>
      <c r="B60" s="261"/>
      <c r="C60" s="261"/>
      <c r="D60" s="261"/>
      <c r="E60" s="261"/>
      <c r="F60" s="261"/>
      <c r="G60" s="261"/>
    </row>
    <row r="61" spans="1:7" ht="14.25">
      <c r="A61" s="21" t="s">
        <v>167</v>
      </c>
      <c r="B61" s="262" t="s">
        <v>52</v>
      </c>
      <c r="C61" s="262"/>
      <c r="D61" s="262"/>
      <c r="E61" s="262"/>
      <c r="F61" s="22">
        <v>0.2</v>
      </c>
      <c r="G61" s="23">
        <f>G$38*F61</f>
        <v>0</v>
      </c>
    </row>
    <row r="62" spans="1:7" ht="14.25">
      <c r="A62" s="21" t="s">
        <v>168</v>
      </c>
      <c r="B62" s="238" t="s">
        <v>30</v>
      </c>
      <c r="C62" s="232"/>
      <c r="D62" s="232"/>
      <c r="E62" s="233"/>
      <c r="F62" s="22">
        <v>0.08</v>
      </c>
      <c r="G62" s="23">
        <f>G$38*F62</f>
        <v>0</v>
      </c>
    </row>
    <row r="63" spans="1:7" ht="14.25">
      <c r="A63" s="21" t="s">
        <v>169</v>
      </c>
      <c r="B63" s="263" t="s">
        <v>26</v>
      </c>
      <c r="C63" s="263"/>
      <c r="D63" s="263"/>
      <c r="E63" s="263"/>
      <c r="F63" s="59"/>
      <c r="G63" s="23">
        <f>G$38*F63</f>
        <v>0</v>
      </c>
    </row>
    <row r="64" spans="1:7" ht="14.25">
      <c r="A64" s="21" t="s">
        <v>170</v>
      </c>
      <c r="B64" s="258" t="s">
        <v>27</v>
      </c>
      <c r="C64" s="259"/>
      <c r="D64" s="259"/>
      <c r="E64" s="260"/>
      <c r="F64" s="59"/>
      <c r="G64" s="23">
        <f>G$38*F64</f>
        <v>0</v>
      </c>
    </row>
    <row r="65" spans="1:7" ht="14.25">
      <c r="A65" s="21" t="s">
        <v>171</v>
      </c>
      <c r="B65" s="258" t="s">
        <v>28</v>
      </c>
      <c r="C65" s="259"/>
      <c r="D65" s="259"/>
      <c r="E65" s="260"/>
      <c r="F65" s="59"/>
      <c r="G65" s="23">
        <f>G$38*F65</f>
        <v>0</v>
      </c>
    </row>
    <row r="66" spans="1:7" ht="14.25">
      <c r="A66" s="21" t="s">
        <v>172</v>
      </c>
      <c r="B66" s="258" t="s">
        <v>32</v>
      </c>
      <c r="C66" s="259"/>
      <c r="D66" s="259"/>
      <c r="E66" s="260"/>
      <c r="F66" s="59"/>
      <c r="G66" s="23">
        <f>G$38*F66</f>
        <v>0</v>
      </c>
    </row>
    <row r="67" spans="1:9" ht="14.25">
      <c r="A67" s="21" t="s">
        <v>173</v>
      </c>
      <c r="B67" s="258" t="s">
        <v>29</v>
      </c>
      <c r="C67" s="259"/>
      <c r="D67" s="259"/>
      <c r="E67" s="260"/>
      <c r="F67" s="59"/>
      <c r="G67" s="23">
        <f>G$38*F67</f>
        <v>0</v>
      </c>
      <c r="I67" s="121"/>
    </row>
    <row r="68" spans="1:9" ht="15" customHeight="1">
      <c r="A68" s="21" t="s">
        <v>174</v>
      </c>
      <c r="B68" s="258" t="s">
        <v>116</v>
      </c>
      <c r="C68" s="259"/>
      <c r="D68" s="259"/>
      <c r="E68" s="260"/>
      <c r="F68" s="59"/>
      <c r="G68" s="23">
        <f>G38*F68</f>
        <v>0</v>
      </c>
      <c r="I68" s="121"/>
    </row>
    <row r="69" spans="1:7" ht="14.25">
      <c r="A69" s="21" t="s">
        <v>175</v>
      </c>
      <c r="B69" s="141" t="s">
        <v>31</v>
      </c>
      <c r="C69" s="142"/>
      <c r="D69" s="142"/>
      <c r="E69" s="143"/>
      <c r="F69" s="60"/>
      <c r="G69" s="23">
        <f>G$38*F69</f>
        <v>0</v>
      </c>
    </row>
    <row r="70" spans="1:7" ht="15.75" thickBot="1">
      <c r="A70" s="245" t="s">
        <v>208</v>
      </c>
      <c r="B70" s="246"/>
      <c r="C70" s="246"/>
      <c r="D70" s="246"/>
      <c r="E70" s="246"/>
      <c r="F70" s="246"/>
      <c r="G70" s="20">
        <f>SUM(G61:G69)</f>
        <v>0</v>
      </c>
    </row>
    <row r="71" spans="1:7" s="122" customFormat="1" ht="14.25">
      <c r="A71" s="264" t="s">
        <v>176</v>
      </c>
      <c r="B71" s="265"/>
      <c r="C71" s="265"/>
      <c r="D71" s="265"/>
      <c r="E71" s="265"/>
      <c r="F71" s="265"/>
      <c r="G71" s="266"/>
    </row>
    <row r="72" spans="1:7" ht="14.25">
      <c r="A72" s="13" t="s">
        <v>177</v>
      </c>
      <c r="B72" s="238" t="s">
        <v>33</v>
      </c>
      <c r="C72" s="232"/>
      <c r="D72" s="232"/>
      <c r="E72" s="233"/>
      <c r="F72" s="24"/>
      <c r="G72" s="18">
        <f>G38/12</f>
        <v>0</v>
      </c>
    </row>
    <row r="73" spans="1:7" ht="14.25">
      <c r="A73" s="13" t="s">
        <v>178</v>
      </c>
      <c r="B73" s="238" t="s">
        <v>118</v>
      </c>
      <c r="C73" s="232"/>
      <c r="D73" s="232"/>
      <c r="E73" s="233"/>
      <c r="F73" s="71"/>
      <c r="G73" s="23">
        <f>G38/3/12</f>
        <v>0</v>
      </c>
    </row>
    <row r="74" spans="1:7" ht="30.75" customHeight="1">
      <c r="A74" s="25" t="s">
        <v>179</v>
      </c>
      <c r="B74" s="252" t="s">
        <v>214</v>
      </c>
      <c r="C74" s="253"/>
      <c r="D74" s="253"/>
      <c r="E74" s="254"/>
      <c r="F74" s="26">
        <f>SUM(F61:F69)</f>
        <v>0.28</v>
      </c>
      <c r="G74" s="27">
        <f>(G72+G73)*F74</f>
        <v>0</v>
      </c>
    </row>
    <row r="75" spans="1:7" ht="15.75" thickBot="1">
      <c r="A75" s="245" t="s">
        <v>210</v>
      </c>
      <c r="B75" s="246"/>
      <c r="C75" s="246"/>
      <c r="D75" s="246"/>
      <c r="E75" s="246"/>
      <c r="F75" s="246"/>
      <c r="G75" s="20">
        <f>SUM(G72:G74)</f>
        <v>0</v>
      </c>
    </row>
    <row r="76" spans="1:7" ht="14.25">
      <c r="A76" s="264" t="s">
        <v>180</v>
      </c>
      <c r="B76" s="265"/>
      <c r="C76" s="265"/>
      <c r="D76" s="265"/>
      <c r="E76" s="265"/>
      <c r="F76" s="265"/>
      <c r="G76" s="266"/>
    </row>
    <row r="77" spans="1:7" ht="14.25">
      <c r="A77" s="13" t="s">
        <v>181</v>
      </c>
      <c r="B77" s="238" t="s">
        <v>121</v>
      </c>
      <c r="C77" s="232"/>
      <c r="D77" s="232"/>
      <c r="E77" s="233"/>
      <c r="F77" s="61"/>
      <c r="G77" s="18">
        <f>(G38+(G38/3))*0.33333/12*F77</f>
        <v>0</v>
      </c>
    </row>
    <row r="78" spans="1:7" ht="30" customHeight="1">
      <c r="A78" s="25" t="s">
        <v>182</v>
      </c>
      <c r="B78" s="252" t="s">
        <v>215</v>
      </c>
      <c r="C78" s="253"/>
      <c r="D78" s="253"/>
      <c r="E78" s="254"/>
      <c r="F78" s="26">
        <f>SUM(F61:F69)</f>
        <v>0.28</v>
      </c>
      <c r="G78" s="27">
        <f>G77*F78</f>
        <v>0</v>
      </c>
    </row>
    <row r="79" spans="1:7" ht="15.75" thickBot="1">
      <c r="A79" s="245" t="s">
        <v>211</v>
      </c>
      <c r="B79" s="246"/>
      <c r="C79" s="246"/>
      <c r="D79" s="246"/>
      <c r="E79" s="246"/>
      <c r="F79" s="246"/>
      <c r="G79" s="20">
        <f>SUM(G77:G78)</f>
        <v>0</v>
      </c>
    </row>
    <row r="80" spans="1:7" ht="14.25">
      <c r="A80" s="264" t="s">
        <v>183</v>
      </c>
      <c r="B80" s="265"/>
      <c r="C80" s="265"/>
      <c r="D80" s="265"/>
      <c r="E80" s="265"/>
      <c r="F80" s="265"/>
      <c r="G80" s="266"/>
    </row>
    <row r="81" spans="1:7" ht="14.25">
      <c r="A81" s="13" t="s">
        <v>184</v>
      </c>
      <c r="B81" s="216" t="s">
        <v>35</v>
      </c>
      <c r="C81" s="217"/>
      <c r="D81" s="217"/>
      <c r="E81" s="217"/>
      <c r="F81" s="123"/>
      <c r="G81" s="18">
        <f>G38/12*F81</f>
        <v>0</v>
      </c>
    </row>
    <row r="82" spans="1:7" ht="14.25">
      <c r="A82" s="13" t="s">
        <v>185</v>
      </c>
      <c r="B82" s="252" t="s">
        <v>36</v>
      </c>
      <c r="C82" s="253"/>
      <c r="D82" s="253"/>
      <c r="E82" s="254"/>
      <c r="F82" s="26">
        <v>0.08</v>
      </c>
      <c r="G82" s="27">
        <f>G81*F82</f>
        <v>0</v>
      </c>
    </row>
    <row r="83" spans="1:7" ht="14.25">
      <c r="A83" s="25" t="s">
        <v>186</v>
      </c>
      <c r="B83" s="252" t="s">
        <v>216</v>
      </c>
      <c r="C83" s="253"/>
      <c r="D83" s="253"/>
      <c r="E83" s="254"/>
      <c r="F83" s="26">
        <v>0.4</v>
      </c>
      <c r="G83" s="27">
        <f>G38*F83*F81*F82</f>
        <v>0</v>
      </c>
    </row>
    <row r="84" spans="1:7" ht="31.5" customHeight="1">
      <c r="A84" s="25" t="s">
        <v>187</v>
      </c>
      <c r="B84" s="252" t="s">
        <v>218</v>
      </c>
      <c r="C84" s="253"/>
      <c r="D84" s="253"/>
      <c r="E84" s="254"/>
      <c r="F84" s="26">
        <v>0.1</v>
      </c>
      <c r="G84" s="27">
        <f>G38*F82*F84*F81</f>
        <v>0</v>
      </c>
    </row>
    <row r="85" spans="1:7" ht="14.25">
      <c r="A85" s="25" t="s">
        <v>188</v>
      </c>
      <c r="B85" s="252" t="s">
        <v>37</v>
      </c>
      <c r="C85" s="253"/>
      <c r="D85" s="253"/>
      <c r="E85" s="254"/>
      <c r="F85" s="62"/>
      <c r="G85" s="27">
        <f>((G38/30)/12*7)*F85</f>
        <v>0</v>
      </c>
    </row>
    <row r="86" spans="1:7" ht="32.25" customHeight="1">
      <c r="A86" s="25" t="s">
        <v>189</v>
      </c>
      <c r="B86" s="252" t="s">
        <v>222</v>
      </c>
      <c r="C86" s="253"/>
      <c r="D86" s="253"/>
      <c r="E86" s="254"/>
      <c r="F86" s="28">
        <f>SUM(F61:F69)</f>
        <v>0.28</v>
      </c>
      <c r="G86" s="27">
        <f>G85*F86</f>
        <v>0</v>
      </c>
    </row>
    <row r="87" spans="1:7" ht="14.25">
      <c r="A87" s="25" t="s">
        <v>217</v>
      </c>
      <c r="B87" s="252" t="s">
        <v>220</v>
      </c>
      <c r="C87" s="253"/>
      <c r="D87" s="253"/>
      <c r="E87" s="254"/>
      <c r="F87" s="28">
        <v>0.4</v>
      </c>
      <c r="G87" s="27">
        <f>G38*F82*F87*F85</f>
        <v>0</v>
      </c>
    </row>
    <row r="88" spans="1:7" ht="31.5" customHeight="1">
      <c r="A88" s="25" t="s">
        <v>219</v>
      </c>
      <c r="B88" s="252" t="s">
        <v>221</v>
      </c>
      <c r="C88" s="253"/>
      <c r="D88" s="253"/>
      <c r="E88" s="254"/>
      <c r="F88" s="26">
        <v>0.1</v>
      </c>
      <c r="G88" s="27">
        <f>G38*F88*F85*F82</f>
        <v>0</v>
      </c>
    </row>
    <row r="89" spans="1:7" ht="15.75" thickBot="1">
      <c r="A89" s="245" t="s">
        <v>212</v>
      </c>
      <c r="B89" s="246"/>
      <c r="C89" s="246"/>
      <c r="D89" s="246"/>
      <c r="E89" s="246"/>
      <c r="F89" s="246"/>
      <c r="G89" s="20">
        <f>SUM(G81:G88)</f>
        <v>0</v>
      </c>
    </row>
    <row r="90" spans="1:7" ht="14.25">
      <c r="A90" s="264" t="s">
        <v>190</v>
      </c>
      <c r="B90" s="265"/>
      <c r="C90" s="265"/>
      <c r="D90" s="265"/>
      <c r="E90" s="265"/>
      <c r="F90" s="265"/>
      <c r="G90" s="266"/>
    </row>
    <row r="91" spans="1:7" ht="14.25">
      <c r="A91" s="13" t="s">
        <v>191</v>
      </c>
      <c r="B91" s="216" t="s">
        <v>223</v>
      </c>
      <c r="C91" s="217"/>
      <c r="D91" s="217"/>
      <c r="E91" s="217"/>
      <c r="F91" s="218"/>
      <c r="G91" s="18">
        <f>G38/12</f>
        <v>0</v>
      </c>
    </row>
    <row r="92" spans="1:7" ht="14.25">
      <c r="A92" s="13" t="s">
        <v>192</v>
      </c>
      <c r="B92" s="252" t="s">
        <v>38</v>
      </c>
      <c r="C92" s="253"/>
      <c r="D92" s="253"/>
      <c r="E92" s="254"/>
      <c r="F92" s="63"/>
      <c r="G92" s="27">
        <f>((G38/30)/12)*F92</f>
        <v>0</v>
      </c>
    </row>
    <row r="93" spans="1:7" ht="14.25">
      <c r="A93" s="13" t="s">
        <v>193</v>
      </c>
      <c r="B93" s="252" t="s">
        <v>39</v>
      </c>
      <c r="C93" s="253"/>
      <c r="D93" s="253"/>
      <c r="E93" s="254"/>
      <c r="F93" s="64"/>
      <c r="G93" s="27">
        <f>((G38/30/12)*5)*F93</f>
        <v>0</v>
      </c>
    </row>
    <row r="94" spans="1:7" ht="14.25">
      <c r="A94" s="13" t="s">
        <v>194</v>
      </c>
      <c r="B94" s="252" t="s">
        <v>40</v>
      </c>
      <c r="C94" s="253"/>
      <c r="D94" s="253"/>
      <c r="E94" s="254"/>
      <c r="F94" s="63"/>
      <c r="G94" s="27">
        <f>G38/30/12*F94</f>
        <v>0</v>
      </c>
    </row>
    <row r="95" spans="1:7" ht="14.25" customHeight="1">
      <c r="A95" s="269" t="s">
        <v>195</v>
      </c>
      <c r="B95" s="271" t="s">
        <v>41</v>
      </c>
      <c r="C95" s="272"/>
      <c r="D95" s="272"/>
      <c r="E95" s="273"/>
      <c r="F95" s="63"/>
      <c r="G95" s="277">
        <f>G38/30/12*F95*F96</f>
        <v>0</v>
      </c>
    </row>
    <row r="96" spans="1:7" ht="14.25">
      <c r="A96" s="270"/>
      <c r="B96" s="274"/>
      <c r="C96" s="275"/>
      <c r="D96" s="275"/>
      <c r="E96" s="276"/>
      <c r="F96" s="65"/>
      <c r="G96" s="278"/>
    </row>
    <row r="97" spans="1:7" ht="14.25">
      <c r="A97" s="25" t="s">
        <v>196</v>
      </c>
      <c r="B97" s="279" t="s">
        <v>16</v>
      </c>
      <c r="C97" s="280"/>
      <c r="D97" s="280"/>
      <c r="E97" s="281"/>
      <c r="F97" s="66"/>
      <c r="G97" s="124"/>
    </row>
    <row r="98" spans="1:7" ht="29.25" customHeight="1">
      <c r="A98" s="25" t="s">
        <v>197</v>
      </c>
      <c r="B98" s="252" t="s">
        <v>224</v>
      </c>
      <c r="C98" s="253"/>
      <c r="D98" s="253"/>
      <c r="E98" s="254"/>
      <c r="F98" s="28">
        <f>SUM(F61:F69)</f>
        <v>0.28</v>
      </c>
      <c r="G98" s="27">
        <f>(G97+G95+G94+G93+G92+G91)*F98</f>
        <v>0</v>
      </c>
    </row>
    <row r="99" spans="1:7" ht="15.75" thickBot="1">
      <c r="A99" s="245" t="s">
        <v>213</v>
      </c>
      <c r="B99" s="246"/>
      <c r="C99" s="246"/>
      <c r="D99" s="246"/>
      <c r="E99" s="246"/>
      <c r="F99" s="246"/>
      <c r="G99" s="20">
        <f>SUM(G91:G98)</f>
        <v>0</v>
      </c>
    </row>
    <row r="100" spans="1:7" ht="15.75" thickBot="1">
      <c r="A100" s="245" t="s">
        <v>92</v>
      </c>
      <c r="B100" s="246"/>
      <c r="C100" s="246"/>
      <c r="D100" s="246"/>
      <c r="E100" s="246"/>
      <c r="F100" s="246"/>
      <c r="G100" s="20">
        <f>G99+G89+G79+G75+G70</f>
        <v>0</v>
      </c>
    </row>
    <row r="101" spans="1:7" ht="15" thickBot="1">
      <c r="A101" s="11"/>
      <c r="B101" s="11"/>
      <c r="C101" s="11"/>
      <c r="D101" s="11"/>
      <c r="E101" s="11"/>
      <c r="F101" s="11"/>
      <c r="G101" s="12"/>
    </row>
    <row r="102" spans="1:7" ht="15.75" thickBot="1">
      <c r="A102" s="267" t="s">
        <v>225</v>
      </c>
      <c r="B102" s="268"/>
      <c r="C102" s="268"/>
      <c r="D102" s="268"/>
      <c r="E102" s="268"/>
      <c r="F102" s="268"/>
      <c r="G102" s="69">
        <f>G100+G57+G50+G38</f>
        <v>0</v>
      </c>
    </row>
    <row r="103" spans="1:7" ht="15" thickBot="1">
      <c r="A103" s="11"/>
      <c r="B103" s="11"/>
      <c r="C103" s="11"/>
      <c r="D103" s="11"/>
      <c r="E103" s="11"/>
      <c r="F103" s="11"/>
      <c r="G103" s="12"/>
    </row>
    <row r="104" spans="1:7" ht="15">
      <c r="A104" s="225" t="s">
        <v>198</v>
      </c>
      <c r="B104" s="226"/>
      <c r="C104" s="226"/>
      <c r="D104" s="226"/>
      <c r="E104" s="226"/>
      <c r="F104" s="226"/>
      <c r="G104" s="227"/>
    </row>
    <row r="105" spans="1:7" ht="14.25">
      <c r="A105" s="13" t="s">
        <v>199</v>
      </c>
      <c r="B105" s="238" t="s">
        <v>43</v>
      </c>
      <c r="C105" s="232"/>
      <c r="D105" s="232"/>
      <c r="E105" s="233"/>
      <c r="F105" s="61"/>
      <c r="G105" s="18">
        <f>G102*F105</f>
        <v>0</v>
      </c>
    </row>
    <row r="106" spans="1:7" ht="14.25">
      <c r="A106" s="13" t="s">
        <v>200</v>
      </c>
      <c r="B106" s="238" t="s">
        <v>44</v>
      </c>
      <c r="C106" s="232"/>
      <c r="D106" s="232"/>
      <c r="E106" s="233"/>
      <c r="F106" s="67"/>
      <c r="G106" s="19">
        <f>(G102+G105)*F106</f>
        <v>0</v>
      </c>
    </row>
    <row r="107" spans="1:7" ht="14.25">
      <c r="A107" s="13" t="s">
        <v>201</v>
      </c>
      <c r="B107" s="238" t="s">
        <v>45</v>
      </c>
      <c r="C107" s="232"/>
      <c r="D107" s="232"/>
      <c r="E107" s="233"/>
      <c r="F107" s="34">
        <f>F108+F111+F112</f>
        <v>0</v>
      </c>
      <c r="G107" s="19">
        <f>G116*F107</f>
        <v>0</v>
      </c>
    </row>
    <row r="108" spans="1:7" ht="15">
      <c r="A108" s="29" t="s">
        <v>202</v>
      </c>
      <c r="B108" s="299" t="s">
        <v>46</v>
      </c>
      <c r="C108" s="300"/>
      <c r="D108" s="300"/>
      <c r="E108" s="301"/>
      <c r="F108" s="35">
        <f>SUM(F109:F110)</f>
        <v>0</v>
      </c>
      <c r="G108" s="31">
        <f>SUM(G109:G110)</f>
        <v>0</v>
      </c>
    </row>
    <row r="109" spans="1:7" ht="14.25">
      <c r="A109" s="13" t="s">
        <v>203</v>
      </c>
      <c r="B109" s="137" t="s">
        <v>47</v>
      </c>
      <c r="C109" s="138"/>
      <c r="D109" s="138"/>
      <c r="E109" s="139"/>
      <c r="F109" s="67"/>
      <c r="G109" s="18">
        <f>G116*F109</f>
        <v>0</v>
      </c>
    </row>
    <row r="110" spans="1:7" ht="14.25">
      <c r="A110" s="13" t="s">
        <v>204</v>
      </c>
      <c r="B110" s="137" t="s">
        <v>48</v>
      </c>
      <c r="C110" s="138"/>
      <c r="D110" s="138"/>
      <c r="E110" s="139"/>
      <c r="F110" s="67"/>
      <c r="G110" s="19">
        <f>G116*F110</f>
        <v>0</v>
      </c>
    </row>
    <row r="111" spans="1:7" ht="15">
      <c r="A111" s="30" t="s">
        <v>205</v>
      </c>
      <c r="B111" s="299" t="s">
        <v>49</v>
      </c>
      <c r="C111" s="300"/>
      <c r="D111" s="300"/>
      <c r="E111" s="301"/>
      <c r="F111" s="67">
        <v>0</v>
      </c>
      <c r="G111" s="32">
        <f>G116*F111</f>
        <v>0</v>
      </c>
    </row>
    <row r="112" spans="1:7" ht="15">
      <c r="A112" s="30" t="s">
        <v>206</v>
      </c>
      <c r="B112" s="299" t="s">
        <v>50</v>
      </c>
      <c r="C112" s="300"/>
      <c r="D112" s="300"/>
      <c r="E112" s="301"/>
      <c r="F112" s="36">
        <f>F113</f>
        <v>0</v>
      </c>
      <c r="G112" s="33">
        <f>G113</f>
        <v>0</v>
      </c>
    </row>
    <row r="113" spans="1:7" ht="14.25">
      <c r="A113" s="13" t="s">
        <v>207</v>
      </c>
      <c r="B113" s="238" t="s">
        <v>51</v>
      </c>
      <c r="C113" s="232"/>
      <c r="D113" s="232"/>
      <c r="E113" s="233"/>
      <c r="F113" s="67"/>
      <c r="G113" s="19">
        <f>G116*F113</f>
        <v>0</v>
      </c>
    </row>
    <row r="114" spans="1:7" ht="15.75" thickBot="1">
      <c r="A114" s="245" t="s">
        <v>42</v>
      </c>
      <c r="B114" s="246"/>
      <c r="C114" s="246"/>
      <c r="D114" s="246"/>
      <c r="E114" s="246"/>
      <c r="F114" s="246"/>
      <c r="G114" s="20">
        <f>G105+G106+G107</f>
        <v>0</v>
      </c>
    </row>
    <row r="115" spans="1:7" ht="15" thickBot="1">
      <c r="A115" s="11"/>
      <c r="B115" s="11"/>
      <c r="C115" s="11"/>
      <c r="D115" s="11"/>
      <c r="E115" s="11"/>
      <c r="F115" s="11"/>
      <c r="G115" s="12"/>
    </row>
    <row r="116" spans="1:7" ht="15.75" thickBot="1">
      <c r="A116" s="284" t="s">
        <v>82</v>
      </c>
      <c r="B116" s="285"/>
      <c r="C116" s="285"/>
      <c r="D116" s="285"/>
      <c r="E116" s="285"/>
      <c r="F116" s="285"/>
      <c r="G116" s="37">
        <f>(G106+G105+G100+G57+G50+G38)/(1-F107)</f>
        <v>0</v>
      </c>
    </row>
    <row r="117" spans="1:7" ht="15" thickBot="1">
      <c r="A117" s="11"/>
      <c r="B117" s="11"/>
      <c r="C117" s="11"/>
      <c r="D117" s="11"/>
      <c r="E117" s="11"/>
      <c r="F117" s="11"/>
      <c r="G117" s="12"/>
    </row>
    <row r="118" spans="1:7" ht="15.75" thickBot="1">
      <c r="A118" s="284" t="s">
        <v>90</v>
      </c>
      <c r="B118" s="285"/>
      <c r="C118" s="285"/>
      <c r="D118" s="285"/>
      <c r="E118" s="285"/>
      <c r="F118" s="285"/>
      <c r="G118" s="37">
        <f>G116*G22</f>
        <v>0</v>
      </c>
    </row>
    <row r="119" spans="1:7" ht="14.25">
      <c r="A119" s="11"/>
      <c r="B119" s="11"/>
      <c r="C119" s="11"/>
      <c r="D119" s="11"/>
      <c r="E119" s="11"/>
      <c r="F119" s="11"/>
      <c r="G119" s="12"/>
    </row>
    <row r="120" spans="1:7" ht="15">
      <c r="A120" s="40" t="s">
        <v>83</v>
      </c>
      <c r="B120" s="11"/>
      <c r="C120" s="11"/>
      <c r="D120" s="11"/>
      <c r="E120" s="11"/>
      <c r="F120" s="11"/>
      <c r="G120" s="12"/>
    </row>
    <row r="121" spans="1:7" ht="15" thickBot="1">
      <c r="A121" s="11"/>
      <c r="B121" s="11"/>
      <c r="C121" s="11"/>
      <c r="D121" s="11"/>
      <c r="E121" s="11"/>
      <c r="F121" s="11"/>
      <c r="G121" s="12"/>
    </row>
    <row r="122" spans="1:7" ht="15.75" thickBot="1">
      <c r="A122" s="286" t="s">
        <v>88</v>
      </c>
      <c r="B122" s="287"/>
      <c r="C122" s="287"/>
      <c r="D122" s="288"/>
      <c r="E122" s="11"/>
      <c r="F122" s="11"/>
      <c r="G122" s="12"/>
    </row>
    <row r="123" spans="1:8" ht="42.75">
      <c r="A123" s="79" t="s">
        <v>61</v>
      </c>
      <c r="B123" s="80" t="s">
        <v>57</v>
      </c>
      <c r="C123" s="289" t="s">
        <v>84</v>
      </c>
      <c r="D123" s="292">
        <f>(A124*A126*B124)</f>
        <v>0</v>
      </c>
      <c r="E123" s="41"/>
      <c r="F123" s="38"/>
      <c r="G123" s="42"/>
      <c r="H123" s="125"/>
    </row>
    <row r="124" spans="1:8" ht="15">
      <c r="A124" s="76">
        <v>0</v>
      </c>
      <c r="B124" s="77">
        <v>0</v>
      </c>
      <c r="C124" s="290"/>
      <c r="D124" s="293"/>
      <c r="E124" s="43"/>
      <c r="F124" s="38"/>
      <c r="G124" s="42"/>
      <c r="H124" s="125"/>
    </row>
    <row r="125" spans="1:7" ht="42.75">
      <c r="A125" s="81" t="s">
        <v>60</v>
      </c>
      <c r="B125" s="82" t="s">
        <v>58</v>
      </c>
      <c r="C125" s="290"/>
      <c r="D125" s="293"/>
      <c r="E125" s="11"/>
      <c r="F125" s="11"/>
      <c r="G125" s="12"/>
    </row>
    <row r="126" spans="1:7" ht="15" thickBot="1">
      <c r="A126" s="78">
        <v>0</v>
      </c>
      <c r="B126" s="126">
        <v>0</v>
      </c>
      <c r="C126" s="291"/>
      <c r="D126" s="294"/>
      <c r="E126" s="11"/>
      <c r="F126" s="11"/>
      <c r="G126" s="44"/>
    </row>
    <row r="127" spans="1:7" ht="15" thickBot="1">
      <c r="A127" s="11"/>
      <c r="B127" s="11"/>
      <c r="C127" s="11"/>
      <c r="D127" s="45"/>
      <c r="E127" s="11"/>
      <c r="F127" s="11"/>
      <c r="G127" s="12"/>
    </row>
    <row r="128" spans="1:7" ht="15.75" thickBot="1">
      <c r="A128" s="282" t="s">
        <v>89</v>
      </c>
      <c r="B128" s="283"/>
      <c r="C128" s="283"/>
      <c r="D128" s="283"/>
      <c r="E128" s="295"/>
      <c r="F128" s="11"/>
      <c r="G128" s="12"/>
    </row>
    <row r="129" spans="1:7" s="127" customFormat="1" ht="43.5" thickBot="1">
      <c r="A129" s="114" t="s">
        <v>64</v>
      </c>
      <c r="B129" s="115" t="s">
        <v>63</v>
      </c>
      <c r="C129" s="115" t="s">
        <v>61</v>
      </c>
      <c r="D129" s="115" t="s">
        <v>62</v>
      </c>
      <c r="E129" s="116" t="s">
        <v>59</v>
      </c>
      <c r="F129" s="39"/>
      <c r="G129" s="46"/>
    </row>
    <row r="130" spans="1:7" ht="14.25">
      <c r="A130" s="72">
        <v>4</v>
      </c>
      <c r="B130" s="73">
        <v>0</v>
      </c>
      <c r="C130" s="70">
        <v>0</v>
      </c>
      <c r="D130" s="296">
        <v>0</v>
      </c>
      <c r="E130" s="74">
        <f>(B130*C130)-D130*(B130*C130)</f>
        <v>0</v>
      </c>
      <c r="F130" s="11"/>
      <c r="G130" s="12"/>
    </row>
    <row r="131" spans="1:7" ht="15" customHeight="1">
      <c r="A131" s="72">
        <v>6</v>
      </c>
      <c r="B131" s="73">
        <v>0</v>
      </c>
      <c r="C131" s="70">
        <v>0</v>
      </c>
      <c r="D131" s="297"/>
      <c r="E131" s="74">
        <f>(B131*C131)-D130*(B131*C131)</f>
        <v>0</v>
      </c>
      <c r="F131" s="11"/>
      <c r="G131" s="12"/>
    </row>
    <row r="132" spans="1:7" ht="15" customHeight="1">
      <c r="A132" s="72">
        <v>8</v>
      </c>
      <c r="B132" s="73">
        <v>0</v>
      </c>
      <c r="C132" s="70">
        <v>0</v>
      </c>
      <c r="D132" s="297"/>
      <c r="E132" s="74">
        <f>(B132*C132)-D130*(B132*C132)</f>
        <v>0</v>
      </c>
      <c r="F132" s="11"/>
      <c r="G132" s="12"/>
    </row>
    <row r="133" spans="1:7" ht="15.75" customHeight="1" thickBot="1">
      <c r="A133" s="72">
        <v>12</v>
      </c>
      <c r="B133" s="73">
        <v>0</v>
      </c>
      <c r="C133" s="70">
        <v>0</v>
      </c>
      <c r="D133" s="298"/>
      <c r="E133" s="74">
        <f>(B133*C133)-D130*(B133*C133)</f>
        <v>0</v>
      </c>
      <c r="F133" s="11"/>
      <c r="G133" s="12"/>
    </row>
    <row r="134" spans="1:7" ht="15.75" thickBot="1">
      <c r="A134" s="282" t="s">
        <v>85</v>
      </c>
      <c r="B134" s="283"/>
      <c r="C134" s="283"/>
      <c r="D134" s="283"/>
      <c r="E134" s="75">
        <f>SUM(E130:E133)</f>
        <v>0</v>
      </c>
      <c r="F134" s="11"/>
      <c r="G134" s="12"/>
    </row>
    <row r="135" spans="1:7" ht="15">
      <c r="A135" s="47"/>
      <c r="B135" s="47"/>
      <c r="C135" s="47"/>
      <c r="D135" s="47"/>
      <c r="E135" s="48"/>
      <c r="F135" s="11"/>
      <c r="G135" s="12"/>
    </row>
  </sheetData>
  <sheetProtection password="CBF0" sheet="1" objects="1" scenarios="1"/>
  <mergeCells count="103">
    <mergeCell ref="A134:D134"/>
    <mergeCell ref="A128:E128"/>
    <mergeCell ref="A114:F114"/>
    <mergeCell ref="B113:E113"/>
    <mergeCell ref="A116:F116"/>
    <mergeCell ref="A100:F100"/>
    <mergeCell ref="A104:G104"/>
    <mergeCell ref="G95:G96"/>
    <mergeCell ref="A95:A96"/>
    <mergeCell ref="D130:D133"/>
    <mergeCell ref="B98:E98"/>
    <mergeCell ref="A5:G5"/>
    <mergeCell ref="A118:F118"/>
    <mergeCell ref="C123:C126"/>
    <mergeCell ref="D123:D126"/>
    <mergeCell ref="A122:D122"/>
    <mergeCell ref="B106:E106"/>
    <mergeCell ref="B107:E107"/>
    <mergeCell ref="B108:E108"/>
    <mergeCell ref="B111:E111"/>
    <mergeCell ref="B112:E112"/>
    <mergeCell ref="B81:E81"/>
    <mergeCell ref="B105:E105"/>
    <mergeCell ref="A90:G90"/>
    <mergeCell ref="B92:E92"/>
    <mergeCell ref="B93:E93"/>
    <mergeCell ref="B84:E84"/>
    <mergeCell ref="B94:E94"/>
    <mergeCell ref="B97:E97"/>
    <mergeCell ref="A99:F99"/>
    <mergeCell ref="A102:F102"/>
    <mergeCell ref="A7:G7"/>
    <mergeCell ref="A8:B8"/>
    <mergeCell ref="A11:B11"/>
    <mergeCell ref="A24:G24"/>
    <mergeCell ref="B17:F17"/>
    <mergeCell ref="A13:G13"/>
    <mergeCell ref="A19:G19"/>
    <mergeCell ref="B62:E62"/>
    <mergeCell ref="B41:F41"/>
    <mergeCell ref="B43:F43"/>
    <mergeCell ref="B44:F44"/>
    <mergeCell ref="B36:E36"/>
    <mergeCell ref="B25:F25"/>
    <mergeCell ref="A20:F20"/>
    <mergeCell ref="A21:F21"/>
    <mergeCell ref="A22:F22"/>
    <mergeCell ref="B26:F26"/>
    <mergeCell ref="B27:F27"/>
    <mergeCell ref="A29:G29"/>
    <mergeCell ref="B49:F49"/>
    <mergeCell ref="A40:G40"/>
    <mergeCell ref="A38:F38"/>
    <mergeCell ref="B30:E30"/>
    <mergeCell ref="B31:E31"/>
    <mergeCell ref="B37:E37"/>
    <mergeCell ref="C8:G8"/>
    <mergeCell ref="C11:G11"/>
    <mergeCell ref="B14:F14"/>
    <mergeCell ref="B15:F15"/>
    <mergeCell ref="B16:F16"/>
    <mergeCell ref="C9:G9"/>
    <mergeCell ref="C10:G10"/>
    <mergeCell ref="A9:B9"/>
    <mergeCell ref="A10:B10"/>
    <mergeCell ref="B64:E64"/>
    <mergeCell ref="B45:F45"/>
    <mergeCell ref="B46:F46"/>
    <mergeCell ref="A52:G52"/>
    <mergeCell ref="B53:F53"/>
    <mergeCell ref="B55:F55"/>
    <mergeCell ref="A50:F50"/>
    <mergeCell ref="A60:G60"/>
    <mergeCell ref="B56:F56"/>
    <mergeCell ref="A57:F57"/>
    <mergeCell ref="A59:G59"/>
    <mergeCell ref="B61:E61"/>
    <mergeCell ref="B63:E63"/>
    <mergeCell ref="B54:F54"/>
    <mergeCell ref="B65:E65"/>
    <mergeCell ref="B66:E66"/>
    <mergeCell ref="B67:E67"/>
    <mergeCell ref="B91:F91"/>
    <mergeCell ref="B95:E96"/>
    <mergeCell ref="B77:E77"/>
    <mergeCell ref="B78:E78"/>
    <mergeCell ref="A89:F89"/>
    <mergeCell ref="B85:E85"/>
    <mergeCell ref="B86:E86"/>
    <mergeCell ref="B88:E88"/>
    <mergeCell ref="B82:E82"/>
    <mergeCell ref="B83:E83"/>
    <mergeCell ref="A79:F79"/>
    <mergeCell ref="A80:G80"/>
    <mergeCell ref="A70:F70"/>
    <mergeCell ref="A75:F75"/>
    <mergeCell ref="A76:G76"/>
    <mergeCell ref="A71:G71"/>
    <mergeCell ref="B72:E72"/>
    <mergeCell ref="B74:E74"/>
    <mergeCell ref="B68:E68"/>
    <mergeCell ref="B73:E73"/>
    <mergeCell ref="B87:E8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0" r:id="rId5"/>
  <rowBreaks count="1" manualBreakCount="1">
    <brk id="119" max="6" man="1"/>
  </rowBreaks>
  <colBreaks count="2" manualBreakCount="2">
    <brk id="7" max="181" man="1"/>
    <brk id="8" max="181" man="1"/>
  </colBreaks>
  <ignoredErrors>
    <ignoredError sqref="F108" formulaRange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MILTON INACIO</dc:creator>
  <cp:keywords/>
  <dc:description/>
  <cp:lastModifiedBy>RODRIGO MILTON INACIO</cp:lastModifiedBy>
  <cp:lastPrinted>2017-03-30T17:20:11Z</cp:lastPrinted>
  <dcterms:created xsi:type="dcterms:W3CDTF">2015-10-12T22:41:27Z</dcterms:created>
  <dcterms:modified xsi:type="dcterms:W3CDTF">2020-02-04T13:33:48Z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